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8515" windowHeight="12600"/>
  </bookViews>
  <sheets>
    <sheet name="Analyse" sheetId="2" r:id="rId1"/>
    <sheet name="Feuil1" sheetId="1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D35" i="2"/>
  <c r="S10"/>
  <c r="R10"/>
  <c r="E32"/>
  <c r="D32"/>
  <c r="D28"/>
  <c r="D33" s="1"/>
  <c r="M6"/>
  <c r="L18"/>
  <c r="L17"/>
  <c r="L13"/>
  <c r="J16"/>
  <c r="P16" s="1"/>
  <c r="J17"/>
  <c r="P17" s="1"/>
  <c r="J15"/>
  <c r="J13"/>
  <c r="P13" s="1"/>
  <c r="J12"/>
  <c r="H14"/>
  <c r="H12"/>
  <c r="C18"/>
  <c r="F18"/>
  <c r="G18"/>
  <c r="I18"/>
  <c r="K18"/>
  <c r="M18"/>
  <c r="B18"/>
  <c r="E12"/>
  <c r="P12" s="1"/>
  <c r="E15"/>
  <c r="P15" s="1"/>
  <c r="D14"/>
  <c r="Z102" i="1"/>
  <c r="W110"/>
  <c r="W111" s="1"/>
  <c r="W112" s="1"/>
  <c r="Z103"/>
  <c r="Z104" s="1"/>
  <c r="P14" i="2" l="1"/>
  <c r="D18"/>
  <c r="J18"/>
  <c r="E25"/>
  <c r="E28"/>
  <c r="E29"/>
  <c r="E30"/>
  <c r="E26"/>
  <c r="E31"/>
  <c r="E27"/>
  <c r="E18"/>
  <c r="H18"/>
  <c r="M11"/>
  <c r="U112" i="1"/>
  <c r="M9" i="2"/>
  <c r="U109" i="1"/>
  <c r="T110"/>
  <c r="L9" i="2"/>
  <c r="L11"/>
  <c r="S112" i="1"/>
  <c r="S107"/>
  <c r="I9" i="2"/>
  <c r="J9"/>
  <c r="I11"/>
  <c r="J11"/>
  <c r="Q112" i="1"/>
  <c r="P112"/>
  <c r="P110"/>
  <c r="Q110"/>
  <c r="H11" i="2"/>
  <c r="N112" i="1"/>
  <c r="H9" i="2"/>
  <c r="N109" i="1"/>
  <c r="L113"/>
  <c r="L110"/>
  <c r="J124"/>
  <c r="F11" i="2"/>
  <c r="F9"/>
  <c r="I118" i="1"/>
  <c r="J119" s="1"/>
  <c r="F118"/>
  <c r="G119" s="1"/>
  <c r="J118"/>
  <c r="E11" i="2"/>
  <c r="E120" i="1"/>
  <c r="E9" i="2"/>
  <c r="O6"/>
  <c r="G118" i="1"/>
  <c r="C11" i="2"/>
  <c r="D116" i="1"/>
  <c r="C9" i="2"/>
  <c r="D110" i="1"/>
  <c r="B10" i="2"/>
  <c r="B11" s="1"/>
  <c r="B9"/>
  <c r="P18" l="1"/>
  <c r="Q13" s="1"/>
  <c r="Q17"/>
  <c r="Q12"/>
  <c r="P10"/>
  <c r="P9"/>
  <c r="E7"/>
  <c r="P6"/>
  <c r="P8" s="1"/>
  <c r="M7"/>
  <c r="L7"/>
  <c r="I7"/>
  <c r="J7"/>
  <c r="H7"/>
  <c r="F7"/>
  <c r="B7"/>
  <c r="C7"/>
  <c r="Q16" l="1"/>
  <c r="Q14"/>
  <c r="Q15"/>
</calcChain>
</file>

<file path=xl/sharedStrings.xml><?xml version="1.0" encoding="utf-8"?>
<sst xmlns="http://schemas.openxmlformats.org/spreadsheetml/2006/main" count="1218" uniqueCount="176">
  <si>
    <t>LIL - Amapiens lommois</t>
  </si>
  <si>
    <t>LIL - Aristote</t>
  </si>
  <si>
    <t>LIL - Au Polder</t>
  </si>
  <si>
    <t>LIL - Austerlitz</t>
  </si>
  <si>
    <t>LIL - Baie de Somme</t>
  </si>
  <si>
    <t>LIL - Bien Fait Pour Ta Com</t>
  </si>
  <si>
    <t>LIL - Bois-Blancs</t>
  </si>
  <si>
    <t>LIL - Bonnet Templemars</t>
  </si>
  <si>
    <t>LIL - Brouteux</t>
  </si>
  <si>
    <t>LIL - Cambier</t>
  </si>
  <si>
    <t>LIL - Cannolo</t>
  </si>
  <si>
    <t>LIL - Castel</t>
  </si>
  <si>
    <t>LIL - Centre de soins</t>
  </si>
  <si>
    <t>LIL - Chevaliers Givrés</t>
  </si>
  <si>
    <t>LIL - Citizen9</t>
  </si>
  <si>
    <t>LIL - Citronville</t>
  </si>
  <si>
    <t>LIL - Colibri</t>
  </si>
  <si>
    <t>LIL - Cormontaigne</t>
  </si>
  <si>
    <t>LIL - Cousins Givrés</t>
  </si>
  <si>
    <t>LIL - Couz</t>
  </si>
  <si>
    <t>LIL - Delacroix</t>
  </si>
  <si>
    <t>LIL - Delattre</t>
  </si>
  <si>
    <t>LIL - Dereux Lambersart</t>
  </si>
  <si>
    <t>LIL - Du Jus</t>
  </si>
  <si>
    <t>LIL - Dumoulin Ronchin</t>
  </si>
  <si>
    <t>LIL - Duvette</t>
  </si>
  <si>
    <t>LIL - Esquermes</t>
  </si>
  <si>
    <t>LIL - Fabienne</t>
  </si>
  <si>
    <t>LIL - Farfalle</t>
  </si>
  <si>
    <t>LIL - Ferrandino Fives</t>
  </si>
  <si>
    <t>LIL - Fives etc…</t>
  </si>
  <si>
    <t>LIL - GAnG</t>
  </si>
  <si>
    <t>LIL - Genech d'orange</t>
  </si>
  <si>
    <t>LIL - Genevieve D.</t>
  </si>
  <si>
    <t>LIL - Givrés d'un jour, Givrés toujours</t>
  </si>
  <si>
    <t>LIL - Givrés en Weppes</t>
  </si>
  <si>
    <t>LIL - Hasta Siempre</t>
  </si>
  <si>
    <t>LIL - Heliot</t>
  </si>
  <si>
    <t>LIL - Himmesoete</t>
  </si>
  <si>
    <t>LIL - Humbert</t>
  </si>
  <si>
    <t>LIL - Joachim</t>
  </si>
  <si>
    <t>LIL - La fine équipe</t>
  </si>
  <si>
    <t>LIL - La Grume</t>
  </si>
  <si>
    <t>LIL - Lamarre Artois</t>
  </si>
  <si>
    <t>LIL - Le chien Maurice</t>
  </si>
  <si>
    <t>LIL - Le Flamanc</t>
  </si>
  <si>
    <t>LIL - Le Quinze</t>
  </si>
  <si>
    <t>LIL - Le vieux faubourg</t>
  </si>
  <si>
    <t>LIL - Les Insulaires</t>
  </si>
  <si>
    <t>LIL - Les uns &amp; les autres</t>
  </si>
  <si>
    <t>LIL - Les Zoziaux</t>
  </si>
  <si>
    <t>LIL - LM Galline</t>
  </si>
  <si>
    <t>LIL - Lomme de l'Ortz</t>
  </si>
  <si>
    <t>LIL - LOSC (Lille Orange Sicilienne Club)</t>
  </si>
  <si>
    <t>LIL - Louchart</t>
  </si>
  <si>
    <t>LIL - Louise Michel</t>
  </si>
  <si>
    <t>LIL - Marcq-Bonnardel</t>
  </si>
  <si>
    <t>LIL - Mare Aperto</t>
  </si>
  <si>
    <t>LIL - Melograno</t>
  </si>
  <si>
    <t>LIL - Mongibello</t>
  </si>
  <si>
    <t>LIL - Mons et Ailleurs</t>
  </si>
  <si>
    <t>LIL - Nadal</t>
  </si>
  <si>
    <t>LIL - Orange Mécanique</t>
  </si>
  <si>
    <t>LIL - Orangeanes</t>
  </si>
  <si>
    <t>LIL - Orangettes</t>
  </si>
  <si>
    <t>LIL - PapeHermann</t>
  </si>
  <si>
    <t>LIL - Parc Bocquet</t>
  </si>
  <si>
    <t>LIL - Pep’s team</t>
  </si>
  <si>
    <t>LIL - Pépin Le Zeste</t>
  </si>
  <si>
    <t>LIL - Plane</t>
  </si>
  <si>
    <t>LIL - Pop</t>
  </si>
  <si>
    <t>LIL - Ptits Zests</t>
  </si>
  <si>
    <t>LIL - RDV</t>
  </si>
  <si>
    <t>LIL - Regulski Claudine</t>
  </si>
  <si>
    <t>LIL - Salicorne</t>
  </si>
  <si>
    <t>LIL - Satsuma59</t>
  </si>
  <si>
    <t>LIL - Schneider Ginette</t>
  </si>
  <si>
    <t>LIL - Sept Vallées</t>
  </si>
  <si>
    <t>LIL - TasdebeauxzestesBB</t>
  </si>
  <si>
    <t>LIL - Tenen 2.0</t>
  </si>
  <si>
    <t>LIL - Thobois Moulins</t>
  </si>
  <si>
    <t>LIL - Tiberghien</t>
  </si>
  <si>
    <t>LIL - Tiers Genevieve</t>
  </si>
  <si>
    <t>LIL - Tim's Team Moulins</t>
  </si>
  <si>
    <t>LIL - Tipimi Diane</t>
  </si>
  <si>
    <t>LIL - Va</t>
  </si>
  <si>
    <t>LIL - Vauban</t>
  </si>
  <si>
    <t>LIL - Veteau Mons</t>
  </si>
  <si>
    <t>LIL - Vieux Lille</t>
  </si>
  <si>
    <t>LIL - Voisins Etc</t>
  </si>
  <si>
    <t>LIL - Waz Sol Citrus</t>
  </si>
  <si>
    <t>LIL - Wep'Agrumes</t>
  </si>
  <si>
    <t>LIL - Zen</t>
  </si>
  <si>
    <t>LIL - Zesteco</t>
  </si>
  <si>
    <t>LIL - Zouzous</t>
  </si>
  <si>
    <t>LQ - Crocbien</t>
  </si>
  <si>
    <t>LQ - Deneuvillers</t>
  </si>
  <si>
    <t>LQ - Moret</t>
  </si>
  <si>
    <t>LQ - Mormal</t>
  </si>
  <si>
    <t>LQ - Rougegorge</t>
  </si>
  <si>
    <t>LQ - Titi Bergese</t>
  </si>
  <si>
    <t>SUD - Citron</t>
  </si>
  <si>
    <t>SUD - Joly</t>
  </si>
  <si>
    <t>SUD - Pelzer</t>
  </si>
  <si>
    <t>SUD - Ronflette-Warpont</t>
  </si>
  <si>
    <t>SUD - Villain</t>
  </si>
  <si>
    <t>VDG - Vendegies</t>
  </si>
  <si>
    <t>Tyl</t>
  </si>
  <si>
    <t>mangues</t>
  </si>
  <si>
    <t>prod</t>
  </si>
  <si>
    <t>TTC</t>
  </si>
  <si>
    <t>LIL - Clairmarais</t>
  </si>
  <si>
    <t>LIL - Desmalines</t>
  </si>
  <si>
    <t>LIL - Saint-Omer-Essaimage</t>
  </si>
  <si>
    <t>Lescieux Anne</t>
  </si>
  <si>
    <t>Secours populaire</t>
  </si>
  <si>
    <t xml:space="preserve">moy/groupe </t>
  </si>
  <si>
    <t>GF</t>
  </si>
  <si>
    <t>GF &amp; IRIS</t>
  </si>
  <si>
    <t>Part CA</t>
  </si>
  <si>
    <t>LIL – Givrés d’un jour, Givrés toujours</t>
  </si>
  <si>
    <t>Givrés &amp;Co bénévoles etc</t>
  </si>
  <si>
    <t>Givrés &amp;Co Solidaires</t>
  </si>
  <si>
    <t>Frederic Despature</t>
  </si>
  <si>
    <t>Guaquiere Benedicte</t>
  </si>
  <si>
    <t>Nadine Fauvart</t>
  </si>
  <si>
    <t xml:space="preserve">Vancompernolle Elfi </t>
  </si>
  <si>
    <t xml:space="preserve">Vancompernolle Lea </t>
  </si>
  <si>
    <t>Bezzar Cathy</t>
  </si>
  <si>
    <t xml:space="preserve">GF &amp; Tyl </t>
  </si>
  <si>
    <t>Allard Pascal</t>
  </si>
  <si>
    <t xml:space="preserve">Boissel Amélie </t>
  </si>
  <si>
    <t xml:space="preserve">Boudeulle Cecile </t>
  </si>
  <si>
    <t>Du Rostu Anne</t>
  </si>
  <si>
    <t>Fallon Muriel</t>
  </si>
  <si>
    <t xml:space="preserve">Leseultre Christel </t>
  </si>
  <si>
    <t>Loquet Frederic</t>
  </si>
  <si>
    <t>Maurice Stephanie</t>
  </si>
  <si>
    <t>Tyl &amp; IRIS</t>
  </si>
  <si>
    <t>Parmesan</t>
  </si>
  <si>
    <t>commande commune</t>
  </si>
  <si>
    <t>Parm</t>
  </si>
  <si>
    <t xml:space="preserve">LOM- Secours Populaire </t>
  </si>
  <si>
    <t>GF &amp; NB</t>
  </si>
  <si>
    <t xml:space="preserve">11+2 </t>
  </si>
  <si>
    <t>a fin mai</t>
  </si>
  <si>
    <t>Groupes</t>
  </si>
  <si>
    <t>CA 8/21</t>
  </si>
  <si>
    <t xml:space="preserve">budget </t>
  </si>
  <si>
    <t>TOTAL</t>
  </si>
  <si>
    <t>ttc</t>
  </si>
  <si>
    <t>ht</t>
  </si>
  <si>
    <t>CA HT</t>
  </si>
  <si>
    <t>Achat GF</t>
  </si>
  <si>
    <t xml:space="preserve">Achat Tyl Tr.inclus </t>
  </si>
  <si>
    <t xml:space="preserve">Marge </t>
  </si>
  <si>
    <t>Achat Iris</t>
  </si>
  <si>
    <t>Achat CottiiF</t>
  </si>
  <si>
    <t>Nordabio</t>
  </si>
  <si>
    <t xml:space="preserve">Santa Rita </t>
  </si>
  <si>
    <t>Founisseur</t>
  </si>
  <si>
    <t>Marge</t>
  </si>
  <si>
    <t xml:space="preserve">part CA </t>
  </si>
  <si>
    <t>Fruits GF</t>
  </si>
  <si>
    <t>Fruits Tyl</t>
  </si>
  <si>
    <t>Analyse par type de produits a fin mai 2022</t>
  </si>
  <si>
    <t xml:space="preserve">Iris pates et epicerie </t>
  </si>
  <si>
    <t>GF &amp; Tyl</t>
  </si>
  <si>
    <t>Total Fruits</t>
  </si>
  <si>
    <t>Total Pates et epicerie</t>
  </si>
  <si>
    <t>Marge 20-21</t>
  </si>
  <si>
    <t>Marge 19-20</t>
  </si>
  <si>
    <t xml:space="preserve">nombre produits </t>
  </si>
  <si>
    <t>nombre adher</t>
  </si>
  <si>
    <t>moy/adher</t>
  </si>
  <si>
    <t xml:space="preserve">Epicerie </t>
  </si>
</sst>
</file>

<file path=xl/styles.xml><?xml version="1.0" encoding="utf-8"?>
<styleSheet xmlns="http://schemas.openxmlformats.org/spreadsheetml/2006/main">
  <numFmts count="2">
    <numFmt numFmtId="44" formatCode="_-* #,##0.00\ &quot;€&quot;_-;\-* #,##0.00\ &quot;€&quot;_-;_-* &quot;-&quot;??\ &quot;€&quot;_-;_-@_-"/>
    <numFmt numFmtId="164" formatCode="0.0%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3"/>
      <name val="Arial"/>
      <family val="2"/>
    </font>
    <font>
      <b/>
      <sz val="14"/>
      <color rgb="FF000000"/>
      <name val="Arial"/>
      <family val="2"/>
    </font>
    <font>
      <sz val="14"/>
      <name val="Arial"/>
      <family val="2"/>
    </font>
    <font>
      <b/>
      <sz val="13"/>
      <color rgb="FF000000"/>
      <name val="Arial"/>
      <family val="2"/>
    </font>
    <font>
      <b/>
      <sz val="13"/>
      <color rgb="FF0099FF"/>
      <name val="Arial"/>
      <family val="2"/>
    </font>
    <font>
      <b/>
      <sz val="13"/>
      <color rgb="FFC9211E"/>
      <name val="Arial"/>
      <family val="2"/>
    </font>
    <font>
      <sz val="13"/>
      <name val="Arial"/>
      <family val="2"/>
    </font>
    <font>
      <b/>
      <sz val="13"/>
      <color rgb="FF0066CC"/>
      <name val="Arial"/>
      <family val="2"/>
    </font>
    <font>
      <sz val="12"/>
      <color rgb="FF666666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AA95"/>
        <bgColor rgb="FFFFA6A6"/>
      </patternFill>
    </fill>
    <fill>
      <patternFill patternType="solid">
        <fgColor rgb="FFFFFFFF"/>
        <bgColor rgb="FFFFFFD7"/>
      </patternFill>
    </fill>
    <fill>
      <patternFill patternType="solid">
        <fgColor rgb="FFFFFF00"/>
        <bgColor rgb="FFFFFF38"/>
      </patternFill>
    </fill>
    <fill>
      <patternFill patternType="solid">
        <fgColor rgb="FFFFFF00"/>
        <bgColor indexed="64"/>
      </patternFill>
    </fill>
    <fill>
      <patternFill patternType="solid">
        <fgColor rgb="FFFF99CC"/>
        <bgColor rgb="FFFFA6A6"/>
      </patternFill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42">
    <xf numFmtId="0" fontId="0" fillId="0" borderId="0" xfId="0"/>
    <xf numFmtId="0" fontId="4" fillId="0" borderId="1" xfId="3" applyFont="1" applyBorder="1" applyAlignment="1">
      <alignment horizontal="left" vertical="center" wrapText="1"/>
    </xf>
    <xf numFmtId="0" fontId="5" fillId="0" borderId="1" xfId="3" applyFont="1" applyBorder="1" applyAlignment="1">
      <alignment horizontal="left" vertical="center" wrapText="1"/>
    </xf>
    <xf numFmtId="17" fontId="0" fillId="0" borderId="0" xfId="0" applyNumberFormat="1"/>
    <xf numFmtId="0" fontId="6" fillId="0" borderId="1" xfId="3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6" fillId="2" borderId="1" xfId="3" applyFont="1" applyFill="1" applyBorder="1" applyAlignment="1">
      <alignment horizontal="left" vertical="center" wrapText="1"/>
    </xf>
    <xf numFmtId="44" fontId="0" fillId="0" borderId="0" xfId="1" applyFont="1"/>
    <xf numFmtId="0" fontId="0" fillId="0" borderId="0" xfId="0" applyAlignment="1">
      <alignment horizontal="center"/>
    </xf>
    <xf numFmtId="44" fontId="0" fillId="0" borderId="0" xfId="0" applyNumberFormat="1"/>
    <xf numFmtId="9" fontId="0" fillId="0" borderId="0" xfId="2" applyFont="1"/>
    <xf numFmtId="0" fontId="7" fillId="0" borderId="1" xfId="0" applyFont="1" applyBorder="1" applyAlignment="1">
      <alignment horizontal="left" vertical="center" wrapText="1"/>
    </xf>
    <xf numFmtId="0" fontId="8" fillId="0" borderId="1" xfId="3" applyFont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textRotation="90"/>
    </xf>
    <xf numFmtId="0" fontId="11" fillId="4" borderId="2" xfId="0" applyFont="1" applyFill="1" applyBorder="1" applyAlignment="1">
      <alignment horizontal="center" vertical="center" textRotation="90"/>
    </xf>
    <xf numFmtId="0" fontId="9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12" fillId="0" borderId="0" xfId="0" applyFont="1"/>
    <xf numFmtId="0" fontId="13" fillId="0" borderId="2" xfId="0" applyFont="1" applyBorder="1" applyAlignment="1">
      <alignment horizontal="center" vertical="center" textRotation="90"/>
    </xf>
    <xf numFmtId="0" fontId="8" fillId="0" borderId="1" xfId="0" applyFont="1" applyBorder="1" applyAlignment="1">
      <alignment horizontal="left" vertical="center" wrapText="1"/>
    </xf>
    <xf numFmtId="0" fontId="4" fillId="0" borderId="0" xfId="0" applyFont="1"/>
    <xf numFmtId="0" fontId="0" fillId="5" borderId="0" xfId="0" applyFill="1"/>
    <xf numFmtId="0" fontId="0" fillId="0" borderId="0" xfId="0" applyFill="1"/>
    <xf numFmtId="0" fontId="4" fillId="6" borderId="1" xfId="3" applyFont="1" applyFill="1" applyBorder="1" applyAlignment="1">
      <alignment horizontal="left" vertical="center" wrapText="1"/>
    </xf>
    <xf numFmtId="0" fontId="0" fillId="0" borderId="0" xfId="0" applyFont="1" applyAlignment="1">
      <alignment wrapText="1"/>
    </xf>
    <xf numFmtId="0" fontId="14" fillId="0" borderId="0" xfId="0" applyFont="1"/>
    <xf numFmtId="44" fontId="3" fillId="0" borderId="0" xfId="0" applyNumberFormat="1" applyFont="1" applyFill="1"/>
    <xf numFmtId="164" fontId="0" fillId="0" borderId="0" xfId="2" applyNumberFormat="1" applyFont="1"/>
    <xf numFmtId="0" fontId="4" fillId="0" borderId="1" xfId="3" applyFont="1" applyBorder="1" applyAlignment="1">
      <alignment horizontal="center" vertical="center" wrapText="1"/>
    </xf>
    <xf numFmtId="0" fontId="0" fillId="4" borderId="0" xfId="0" applyFill="1"/>
    <xf numFmtId="0" fontId="0" fillId="4" borderId="0" xfId="0" applyFont="1" applyFill="1" applyAlignment="1">
      <alignment horizontal="center" vertical="center"/>
    </xf>
    <xf numFmtId="10" fontId="0" fillId="0" borderId="0" xfId="0" applyNumberFormat="1"/>
    <xf numFmtId="44" fontId="14" fillId="0" borderId="0" xfId="1" applyFont="1"/>
    <xf numFmtId="0" fontId="3" fillId="0" borderId="0" xfId="0" applyFont="1"/>
    <xf numFmtId="44" fontId="3" fillId="0" borderId="0" xfId="0" applyNumberFormat="1" applyFont="1" applyAlignment="1">
      <alignment horizontal="center"/>
    </xf>
    <xf numFmtId="10" fontId="3" fillId="0" borderId="0" xfId="0" applyNumberFormat="1" applyFont="1"/>
    <xf numFmtId="44" fontId="3" fillId="0" borderId="0" xfId="1" applyFont="1"/>
    <xf numFmtId="164" fontId="3" fillId="0" borderId="0" xfId="2" applyNumberFormat="1" applyFont="1"/>
    <xf numFmtId="44" fontId="3" fillId="0" borderId="0" xfId="0" applyNumberFormat="1" applyFont="1"/>
    <xf numFmtId="164" fontId="0" fillId="0" borderId="0" xfId="0" applyNumberFormat="1"/>
    <xf numFmtId="17" fontId="0" fillId="5" borderId="0" xfId="0" applyNumberFormat="1" applyFill="1" applyAlignment="1">
      <alignment horizontal="center"/>
    </xf>
  </cellXfs>
  <cellStyles count="4">
    <cellStyle name="Monétaire" xfId="1" builtinId="4"/>
    <cellStyle name="Normal" xfId="0" builtinId="0"/>
    <cellStyle name="Pourcentage" xfId="2" builtinId="5"/>
    <cellStyle name="Texte explicatif" xfId="3" builtinId="5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37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30" sqref="B30"/>
    </sheetView>
  </sheetViews>
  <sheetFormatPr baseColWidth="10" defaultRowHeight="15"/>
  <cols>
    <col min="1" max="1" width="17.42578125" bestFit="1" customWidth="1"/>
    <col min="2" max="2" width="14.28515625" bestFit="1" customWidth="1"/>
    <col min="3" max="3" width="13.5703125" bestFit="1" customWidth="1"/>
    <col min="4" max="4" width="13" customWidth="1"/>
    <col min="5" max="7" width="11.85546875" bestFit="1" customWidth="1"/>
    <col min="8" max="8" width="13" bestFit="1" customWidth="1"/>
    <col min="9" max="9" width="11.7109375" customWidth="1"/>
    <col min="10" max="10" width="11.85546875" bestFit="1" customWidth="1"/>
    <col min="12" max="13" width="11.85546875" bestFit="1" customWidth="1"/>
    <col min="15" max="16" width="12.85546875" bestFit="1" customWidth="1"/>
    <col min="18" max="18" width="12.85546875" bestFit="1" customWidth="1"/>
    <col min="19" max="19" width="11.85546875" bestFit="1" customWidth="1"/>
  </cols>
  <sheetData>
    <row r="1" spans="1:19">
      <c r="B1" s="3">
        <v>44470</v>
      </c>
      <c r="C1" s="3">
        <v>44501</v>
      </c>
      <c r="D1" s="3">
        <v>44501</v>
      </c>
      <c r="E1" s="3">
        <v>44531</v>
      </c>
      <c r="F1" s="3">
        <v>44562</v>
      </c>
      <c r="G1" s="3">
        <v>44593</v>
      </c>
      <c r="H1" s="3">
        <v>44593</v>
      </c>
      <c r="I1" s="3">
        <v>44621</v>
      </c>
      <c r="J1" s="3">
        <v>44652</v>
      </c>
      <c r="K1" s="3">
        <v>44621</v>
      </c>
      <c r="L1" s="3">
        <v>44682</v>
      </c>
      <c r="M1" s="3">
        <v>44713</v>
      </c>
      <c r="O1" t="s">
        <v>149</v>
      </c>
    </row>
    <row r="2" spans="1:19">
      <c r="B2" s="3"/>
      <c r="C2" s="41" t="s">
        <v>140</v>
      </c>
      <c r="D2" s="41"/>
      <c r="E2" s="3"/>
      <c r="F2" s="3"/>
      <c r="G2" s="3"/>
      <c r="H2" s="3"/>
      <c r="I2" s="41" t="s">
        <v>140</v>
      </c>
      <c r="J2" s="41"/>
      <c r="K2" s="41"/>
    </row>
    <row r="3" spans="1:19">
      <c r="A3" t="s">
        <v>160</v>
      </c>
      <c r="B3" s="8" t="s">
        <v>107</v>
      </c>
      <c r="C3" s="8" t="s">
        <v>118</v>
      </c>
      <c r="D3" s="8"/>
      <c r="E3" s="8" t="s">
        <v>129</v>
      </c>
      <c r="F3" s="8" t="s">
        <v>117</v>
      </c>
      <c r="G3" s="8" t="s">
        <v>117</v>
      </c>
      <c r="H3" s="8" t="s">
        <v>138</v>
      </c>
      <c r="I3" s="8" t="s">
        <v>117</v>
      </c>
      <c r="J3" s="8" t="s">
        <v>167</v>
      </c>
      <c r="K3" s="8" t="s">
        <v>141</v>
      </c>
      <c r="L3" s="8" t="s">
        <v>143</v>
      </c>
      <c r="M3" s="8" t="s">
        <v>118</v>
      </c>
    </row>
    <row r="4" spans="1:19">
      <c r="A4" t="s">
        <v>109</v>
      </c>
      <c r="B4" t="s">
        <v>108</v>
      </c>
      <c r="K4" t="s">
        <v>139</v>
      </c>
    </row>
    <row r="5" spans="1:19">
      <c r="A5" t="s">
        <v>172</v>
      </c>
      <c r="B5">
        <v>1</v>
      </c>
      <c r="C5">
        <v>44</v>
      </c>
      <c r="E5">
        <v>12</v>
      </c>
      <c r="F5">
        <v>17</v>
      </c>
      <c r="G5">
        <v>15</v>
      </c>
      <c r="H5">
        <v>30</v>
      </c>
      <c r="I5">
        <v>13</v>
      </c>
      <c r="J5">
        <v>9</v>
      </c>
      <c r="K5">
        <v>3</v>
      </c>
      <c r="L5" s="8" t="s">
        <v>144</v>
      </c>
      <c r="M5">
        <v>24</v>
      </c>
      <c r="P5" t="s">
        <v>145</v>
      </c>
    </row>
    <row r="6" spans="1:19">
      <c r="A6" t="s">
        <v>152</v>
      </c>
      <c r="B6" s="7">
        <v>7401.79</v>
      </c>
      <c r="C6" s="7">
        <v>61901.970749999979</v>
      </c>
      <c r="D6" s="7"/>
      <c r="E6" s="7">
        <v>57922.659999999996</v>
      </c>
      <c r="F6" s="7">
        <v>39281.308000000012</v>
      </c>
      <c r="H6" s="7">
        <v>39530.41829999999</v>
      </c>
      <c r="I6" s="7">
        <v>28576.67</v>
      </c>
      <c r="J6" s="7">
        <v>71518.542620000007</v>
      </c>
      <c r="L6" s="7">
        <v>26806.761000000002</v>
      </c>
      <c r="M6" s="7">
        <f>53063.63/1.055</f>
        <v>50297.279620853078</v>
      </c>
      <c r="O6" s="27">
        <f>SUM(B6:N6)</f>
        <v>383237.40029085305</v>
      </c>
      <c r="P6" s="9">
        <f>O6-M6</f>
        <v>332940.12066999997</v>
      </c>
      <c r="R6" s="27"/>
      <c r="S6" s="9"/>
    </row>
    <row r="7" spans="1:19">
      <c r="A7" t="s">
        <v>119</v>
      </c>
      <c r="B7" s="10">
        <f t="shared" ref="B7:H7" si="0">B6/$O$6</f>
        <v>1.9313850877765344E-2</v>
      </c>
      <c r="C7" s="10">
        <f t="shared" si="0"/>
        <v>0.16152382492684764</v>
      </c>
      <c r="D7" s="10"/>
      <c r="E7" s="10">
        <f t="shared" si="0"/>
        <v>0.15114041572153539</v>
      </c>
      <c r="F7" s="10">
        <f t="shared" si="0"/>
        <v>0.10249862870948392</v>
      </c>
      <c r="G7" s="10"/>
      <c r="H7" s="10">
        <f t="shared" si="0"/>
        <v>0.10314864433898907</v>
      </c>
      <c r="I7" s="10">
        <f t="shared" ref="I7:M7" si="1">I6/$O$6</f>
        <v>7.4566495802111443E-2</v>
      </c>
      <c r="J7" s="10">
        <f t="shared" si="1"/>
        <v>0.18661681392714263</v>
      </c>
      <c r="L7" s="10">
        <f t="shared" si="1"/>
        <v>6.9948186110372734E-2</v>
      </c>
      <c r="M7" s="10">
        <f t="shared" si="1"/>
        <v>0.13124313958575184</v>
      </c>
      <c r="P7" s="9">
        <v>332940</v>
      </c>
    </row>
    <row r="8" spans="1:19">
      <c r="A8" t="s">
        <v>173</v>
      </c>
      <c r="B8">
        <v>405</v>
      </c>
      <c r="C8">
        <v>891</v>
      </c>
      <c r="E8">
        <v>900</v>
      </c>
      <c r="F8">
        <v>896</v>
      </c>
      <c r="G8">
        <v>760</v>
      </c>
      <c r="H8">
        <v>694</v>
      </c>
      <c r="I8" s="22">
        <v>860</v>
      </c>
      <c r="J8" s="22">
        <v>860</v>
      </c>
      <c r="K8" s="22">
        <v>320</v>
      </c>
      <c r="L8" s="23">
        <v>660</v>
      </c>
      <c r="M8" s="23">
        <v>743</v>
      </c>
      <c r="P8" s="9">
        <f>P7-P6</f>
        <v>-0.12066999997477978</v>
      </c>
    </row>
    <row r="9" spans="1:19">
      <c r="A9" t="s">
        <v>174</v>
      </c>
      <c r="B9" s="7">
        <f t="shared" ref="B9:H9" si="2">B6/B8</f>
        <v>18.276024691358025</v>
      </c>
      <c r="C9" s="7">
        <f t="shared" si="2"/>
        <v>69.474714646464619</v>
      </c>
      <c r="D9" s="7"/>
      <c r="E9" s="7">
        <f t="shared" si="2"/>
        <v>64.358511111111113</v>
      </c>
      <c r="F9" s="7">
        <f t="shared" si="2"/>
        <v>43.840745535714298</v>
      </c>
      <c r="G9" s="7"/>
      <c r="H9" s="7">
        <f t="shared" si="2"/>
        <v>56.960256916426502</v>
      </c>
      <c r="I9" s="7">
        <f t="shared" ref="I9:M9" si="3">I6/I8</f>
        <v>33.228686046511626</v>
      </c>
      <c r="J9" s="7">
        <f t="shared" si="3"/>
        <v>83.161096069767453</v>
      </c>
      <c r="L9" s="7">
        <f t="shared" si="3"/>
        <v>40.616304545454547</v>
      </c>
      <c r="M9" s="7">
        <f t="shared" si="3"/>
        <v>67.694858170730924</v>
      </c>
      <c r="N9" s="8" t="s">
        <v>147</v>
      </c>
      <c r="O9" s="27">
        <v>382530</v>
      </c>
      <c r="P9" s="28">
        <f>(O6/O9)-1</f>
        <v>1.8492674845189683E-3</v>
      </c>
    </row>
    <row r="10" spans="1:19">
      <c r="A10" t="s">
        <v>146</v>
      </c>
      <c r="B10">
        <f>COUNT(Feuil1!B4:B93)</f>
        <v>90</v>
      </c>
      <c r="C10">
        <v>107</v>
      </c>
      <c r="E10">
        <v>109</v>
      </c>
      <c r="F10">
        <v>107</v>
      </c>
      <c r="G10">
        <v>107</v>
      </c>
      <c r="H10">
        <v>106</v>
      </c>
      <c r="I10">
        <v>107</v>
      </c>
      <c r="J10">
        <v>107</v>
      </c>
      <c r="L10">
        <v>104</v>
      </c>
      <c r="M10">
        <v>106</v>
      </c>
      <c r="N10" s="8" t="s">
        <v>148</v>
      </c>
      <c r="O10" s="27">
        <v>439910</v>
      </c>
      <c r="P10" s="28">
        <f>(O6/O10)-1</f>
        <v>-0.12882771409867233</v>
      </c>
      <c r="R10" s="9">
        <f>O10-O6</f>
        <v>56672.599709146947</v>
      </c>
      <c r="S10" s="9">
        <f>R10*11.4%</f>
        <v>6460.676366842752</v>
      </c>
    </row>
    <row r="11" spans="1:19">
      <c r="A11" t="s">
        <v>116</v>
      </c>
      <c r="B11" s="7">
        <f t="shared" ref="B11:H11" si="4">B6/B10</f>
        <v>82.242111111111114</v>
      </c>
      <c r="C11" s="7">
        <f t="shared" si="4"/>
        <v>578.5230911214951</v>
      </c>
      <c r="D11" s="7"/>
      <c r="E11" s="7">
        <f t="shared" si="4"/>
        <v>531.40055045871554</v>
      </c>
      <c r="F11" s="7">
        <f t="shared" si="4"/>
        <v>367.1150280373833</v>
      </c>
      <c r="G11" s="7"/>
      <c r="H11" s="7">
        <f t="shared" si="4"/>
        <v>372.92847452830182</v>
      </c>
      <c r="I11" s="7">
        <f t="shared" ref="I11:M11" si="5">I6/I10</f>
        <v>267.07168224299062</v>
      </c>
      <c r="J11" s="7">
        <f t="shared" si="5"/>
        <v>668.39759457943933</v>
      </c>
      <c r="L11" s="7">
        <f t="shared" si="5"/>
        <v>257.75731730769235</v>
      </c>
      <c r="M11" s="7">
        <f t="shared" si="5"/>
        <v>474.50263793257619</v>
      </c>
      <c r="O11" s="27"/>
    </row>
    <row r="12" spans="1:19">
      <c r="A12" t="s">
        <v>154</v>
      </c>
      <c r="B12" s="7">
        <v>6460.16</v>
      </c>
      <c r="C12" s="7"/>
      <c r="D12" s="7"/>
      <c r="E12" s="7">
        <f>20420.72+1379</f>
        <v>21799.72</v>
      </c>
      <c r="H12" s="7">
        <f>23407.78-38.22+1615.44</f>
        <v>24984.999999999996</v>
      </c>
      <c r="J12">
        <f>27487.9+405+1838.96</f>
        <v>29731.86</v>
      </c>
      <c r="P12" s="9">
        <f t="shared" ref="P12:P17" si="6">SUM(B12:O12)</f>
        <v>82976.739999999991</v>
      </c>
      <c r="Q12" s="28">
        <f>P12/$P$18</f>
        <v>0.28067840247055403</v>
      </c>
    </row>
    <row r="13" spans="1:19">
      <c r="A13" t="s">
        <v>153</v>
      </c>
      <c r="B13" s="7"/>
      <c r="C13" s="7">
        <v>39605.11</v>
      </c>
      <c r="D13" s="7"/>
      <c r="E13" s="7">
        <v>28743.7</v>
      </c>
      <c r="F13" s="7">
        <v>34617.160000000003</v>
      </c>
      <c r="I13" s="7">
        <v>25773.7</v>
      </c>
      <c r="J13">
        <f>20094.88</f>
        <v>20094.88</v>
      </c>
      <c r="L13">
        <f>21133.61</f>
        <v>21133.61</v>
      </c>
      <c r="P13" s="9">
        <f t="shared" si="6"/>
        <v>169968.15999999997</v>
      </c>
      <c r="Q13" s="28">
        <f t="shared" ref="Q13:Q17" si="7">P13/$P$18</f>
        <v>0.57493692352410464</v>
      </c>
    </row>
    <row r="14" spans="1:19" ht="15.75">
      <c r="A14" t="s">
        <v>156</v>
      </c>
      <c r="B14" s="33"/>
      <c r="C14" s="7"/>
      <c r="D14" s="7">
        <f>13882.72-695</f>
        <v>13187.72</v>
      </c>
      <c r="E14" s="7"/>
      <c r="H14" s="7">
        <f>9594.74+954</f>
        <v>10548.74</v>
      </c>
      <c r="P14" s="9">
        <f t="shared" si="6"/>
        <v>23736.46</v>
      </c>
      <c r="Q14" s="28">
        <f t="shared" si="7"/>
        <v>8.0291316254485379E-2</v>
      </c>
    </row>
    <row r="15" spans="1:19" ht="15.75">
      <c r="A15" t="s">
        <v>157</v>
      </c>
      <c r="B15" s="26"/>
      <c r="E15" s="7">
        <f>2237.2+50</f>
        <v>2287.1999999999998</v>
      </c>
      <c r="J15">
        <f>1512+105</f>
        <v>1617</v>
      </c>
      <c r="P15" s="9">
        <f t="shared" si="6"/>
        <v>3904.2</v>
      </c>
      <c r="Q15" s="28">
        <f t="shared" si="7"/>
        <v>1.3206407228405659E-2</v>
      </c>
    </row>
    <row r="16" spans="1:19" ht="15.75">
      <c r="A16" t="s">
        <v>159</v>
      </c>
      <c r="B16" s="26"/>
      <c r="E16" s="7"/>
      <c r="J16">
        <f>9921.74+215</f>
        <v>10136.74</v>
      </c>
      <c r="P16" s="9">
        <f t="shared" si="6"/>
        <v>10136.74</v>
      </c>
      <c r="Q16" s="28">
        <f t="shared" si="7"/>
        <v>3.4288693306815429E-2</v>
      </c>
    </row>
    <row r="17" spans="1:17" ht="15.75">
      <c r="A17" t="s">
        <v>158</v>
      </c>
      <c r="B17" s="26"/>
      <c r="E17" s="7"/>
      <c r="J17">
        <f>1974.14</f>
        <v>1974.14</v>
      </c>
      <c r="L17">
        <f>2932.79</f>
        <v>2932.79</v>
      </c>
      <c r="P17" s="9">
        <f t="shared" si="6"/>
        <v>4906.93</v>
      </c>
      <c r="Q17" s="28">
        <f t="shared" si="7"/>
        <v>1.6598257215634595E-2</v>
      </c>
    </row>
    <row r="18" spans="1:17">
      <c r="B18" s="7">
        <f>SUM(B12:B15)</f>
        <v>6460.16</v>
      </c>
      <c r="C18" s="7">
        <f t="shared" ref="C18:M18" si="8">SUM(C12:C15)</f>
        <v>39605.11</v>
      </c>
      <c r="D18" s="7">
        <f t="shared" si="8"/>
        <v>13187.72</v>
      </c>
      <c r="E18" s="7">
        <f t="shared" si="8"/>
        <v>52830.619999999995</v>
      </c>
      <c r="F18" s="7">
        <f t="shared" si="8"/>
        <v>34617.160000000003</v>
      </c>
      <c r="G18" s="7">
        <f t="shared" si="8"/>
        <v>0</v>
      </c>
      <c r="H18" s="7">
        <f t="shared" si="8"/>
        <v>35533.74</v>
      </c>
      <c r="I18" s="7">
        <f t="shared" si="8"/>
        <v>25773.7</v>
      </c>
      <c r="J18" s="7">
        <f>SUM(J12:J17)</f>
        <v>63554.62</v>
      </c>
      <c r="K18" s="7">
        <f t="shared" si="8"/>
        <v>0</v>
      </c>
      <c r="L18" s="7">
        <f>SUM(L12:L17)</f>
        <v>24066.400000000001</v>
      </c>
      <c r="M18" s="7">
        <f t="shared" si="8"/>
        <v>0</v>
      </c>
      <c r="P18" s="9">
        <f>SUM(B18:O18)</f>
        <v>295629.23000000004</v>
      </c>
    </row>
    <row r="19" spans="1:17">
      <c r="A19" t="s">
        <v>155</v>
      </c>
      <c r="B19" s="32">
        <v>0.14580000000000001</v>
      </c>
      <c r="C19" s="32">
        <v>0.1651</v>
      </c>
      <c r="E19" s="32">
        <v>0.11559999999999999</v>
      </c>
      <c r="F19" s="32">
        <v>0.11359002430749633</v>
      </c>
      <c r="H19" s="32">
        <v>0.12609128767103514</v>
      </c>
      <c r="I19" s="32">
        <v>0.11431237043341892</v>
      </c>
      <c r="J19" s="32">
        <v>0.12237573695799238</v>
      </c>
      <c r="L19" s="32">
        <v>0.10016124227318346</v>
      </c>
    </row>
    <row r="20" spans="1:17" ht="15.75">
      <c r="B20" s="26"/>
    </row>
    <row r="21" spans="1:17" ht="15.75">
      <c r="B21" s="26"/>
    </row>
    <row r="23" spans="1:17">
      <c r="B23" t="s">
        <v>165</v>
      </c>
    </row>
    <row r="24" spans="1:17">
      <c r="D24" s="8" t="s">
        <v>152</v>
      </c>
      <c r="E24" s="8" t="s">
        <v>162</v>
      </c>
      <c r="F24" s="8" t="s">
        <v>161</v>
      </c>
      <c r="H24" s="8" t="s">
        <v>170</v>
      </c>
      <c r="I24" s="8" t="s">
        <v>171</v>
      </c>
    </row>
    <row r="25" spans="1:17">
      <c r="B25" t="s">
        <v>163</v>
      </c>
      <c r="D25" s="7">
        <v>164308.78800000003</v>
      </c>
      <c r="E25" s="32">
        <f>D25/$D$33</f>
        <v>0.49485211961700643</v>
      </c>
      <c r="F25" s="32">
        <v>0.105</v>
      </c>
    </row>
    <row r="26" spans="1:17">
      <c r="B26" t="s">
        <v>164</v>
      </c>
      <c r="D26" s="7">
        <v>77665.925099999993</v>
      </c>
      <c r="E26" s="32">
        <f t="shared" ref="E26:E32" si="9">D26/$D$33</f>
        <v>0.23390804670624585</v>
      </c>
      <c r="F26" s="32">
        <v>0.105</v>
      </c>
    </row>
    <row r="27" spans="1:17">
      <c r="B27" t="s">
        <v>158</v>
      </c>
      <c r="D27" s="7">
        <v>5331.3240000000005</v>
      </c>
      <c r="E27" s="32">
        <f t="shared" si="9"/>
        <v>1.6056456954481442E-2</v>
      </c>
      <c r="F27" s="32">
        <v>7.9000000000000001E-2</v>
      </c>
    </row>
    <row r="28" spans="1:17">
      <c r="B28" s="34" t="s">
        <v>168</v>
      </c>
      <c r="C28" s="34"/>
      <c r="D28" s="35">
        <f>SUM(D25:D27)</f>
        <v>247306.03710000002</v>
      </c>
      <c r="E28" s="36">
        <f t="shared" si="9"/>
        <v>0.74481662327773368</v>
      </c>
      <c r="F28" s="36">
        <v>0.105</v>
      </c>
      <c r="H28" s="32">
        <v>0.1116</v>
      </c>
      <c r="I28" s="32">
        <v>0.10445639314968702</v>
      </c>
    </row>
    <row r="29" spans="1:17">
      <c r="B29" t="s">
        <v>175</v>
      </c>
      <c r="D29" s="7">
        <v>43599.594999999994</v>
      </c>
      <c r="E29" s="32">
        <f t="shared" si="9"/>
        <v>0.13130978727804277</v>
      </c>
      <c r="F29" s="32">
        <v>0.115</v>
      </c>
    </row>
    <row r="30" spans="1:17">
      <c r="B30" t="s">
        <v>166</v>
      </c>
      <c r="D30" s="7">
        <v>29583.312950000007</v>
      </c>
      <c r="E30" s="32">
        <f t="shared" si="9"/>
        <v>8.9096665472334538E-2</v>
      </c>
      <c r="F30" s="28">
        <v>0.13600000000000001</v>
      </c>
    </row>
    <row r="31" spans="1:17">
      <c r="B31" t="s">
        <v>139</v>
      </c>
      <c r="D31" s="7">
        <v>11547.19562</v>
      </c>
      <c r="E31" s="32">
        <f t="shared" si="9"/>
        <v>3.4776923971888904E-2</v>
      </c>
      <c r="F31" s="28">
        <v>0.122</v>
      </c>
    </row>
    <row r="32" spans="1:17">
      <c r="B32" s="34" t="s">
        <v>169</v>
      </c>
      <c r="C32" s="34"/>
      <c r="D32" s="37">
        <f>SUM(D29:D31)</f>
        <v>84730.103569999992</v>
      </c>
      <c r="E32" s="36">
        <f t="shared" si="9"/>
        <v>0.25518337672226621</v>
      </c>
      <c r="F32" s="38">
        <v>0.123</v>
      </c>
    </row>
    <row r="33" spans="4:9">
      <c r="D33" s="39">
        <f>SUM(D25:D31)-D28</f>
        <v>332036.14067000005</v>
      </c>
      <c r="E33" s="34"/>
      <c r="F33" s="38">
        <v>0.109</v>
      </c>
      <c r="H33" s="40">
        <v>0.114</v>
      </c>
      <c r="I33" s="28">
        <v>0.10682594382334455</v>
      </c>
    </row>
    <row r="34" spans="4:9">
      <c r="F34" s="28"/>
    </row>
    <row r="35" spans="4:9">
      <c r="D35" s="9">
        <f>D28*2.5%</f>
        <v>6182.6509275000008</v>
      </c>
      <c r="F35" s="28"/>
    </row>
    <row r="36" spans="4:9">
      <c r="F36" s="28"/>
    </row>
    <row r="37" spans="4:9">
      <c r="F37" s="28"/>
    </row>
  </sheetData>
  <mergeCells count="2">
    <mergeCell ref="I2:K2"/>
    <mergeCell ref="C2:D2"/>
  </mergeCells>
  <pageMargins left="0.70866141732283472" right="0.70866141732283472" top="0.74803149606299213" bottom="0.74803149606299213" header="0.31496062992125984" footer="0.31496062992125984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124"/>
  <sheetViews>
    <sheetView topLeftCell="F88" workbookViewId="0">
      <selection activeCell="Z103" sqref="Z103"/>
    </sheetView>
  </sheetViews>
  <sheetFormatPr baseColWidth="10" defaultRowHeight="15"/>
  <cols>
    <col min="1" max="1" width="24" customWidth="1"/>
    <col min="3" max="3" width="31.28515625" customWidth="1"/>
    <col min="5" max="5" width="35.28515625" customWidth="1"/>
  </cols>
  <sheetData>
    <row r="1" spans="1:26">
      <c r="B1" s="3">
        <v>44470</v>
      </c>
    </row>
    <row r="2" spans="1:26">
      <c r="B2" s="3" t="s">
        <v>110</v>
      </c>
    </row>
    <row r="3" spans="1:26" ht="90">
      <c r="B3" s="3"/>
      <c r="C3" s="4" t="s">
        <v>0</v>
      </c>
      <c r="D3">
        <v>107.5</v>
      </c>
      <c r="E3" s="11" t="s">
        <v>0</v>
      </c>
      <c r="G3" t="s">
        <v>110</v>
      </c>
      <c r="H3" s="12" t="s">
        <v>0</v>
      </c>
      <c r="I3" s="13"/>
      <c r="J3">
        <v>195.87</v>
      </c>
      <c r="K3" s="1" t="s">
        <v>0</v>
      </c>
      <c r="L3">
        <v>158.88999999999999</v>
      </c>
      <c r="M3" s="21" t="s">
        <v>0</v>
      </c>
      <c r="N3">
        <v>262.35000000000002</v>
      </c>
      <c r="O3" s="1" t="s">
        <v>0</v>
      </c>
      <c r="P3">
        <v>137.91999999999999</v>
      </c>
      <c r="Q3">
        <v>150.6</v>
      </c>
      <c r="R3" s="1" t="s">
        <v>1</v>
      </c>
      <c r="S3">
        <v>91.96</v>
      </c>
      <c r="T3" s="1" t="s">
        <v>0</v>
      </c>
      <c r="U3">
        <v>309.93</v>
      </c>
      <c r="V3" s="4" t="s">
        <v>0</v>
      </c>
      <c r="W3">
        <v>107.5</v>
      </c>
      <c r="Y3" s="29" t="s">
        <v>0</v>
      </c>
      <c r="Z3">
        <v>78.7</v>
      </c>
    </row>
    <row r="4" spans="1:26" ht="24.75" customHeight="1">
      <c r="A4" s="4" t="s">
        <v>1</v>
      </c>
      <c r="B4" s="5">
        <v>40</v>
      </c>
      <c r="C4" s="4" t="s">
        <v>1</v>
      </c>
      <c r="D4">
        <v>246.02</v>
      </c>
      <c r="E4" s="11" t="s">
        <v>1</v>
      </c>
      <c r="G4">
        <v>359.36</v>
      </c>
      <c r="H4" s="12" t="s">
        <v>1</v>
      </c>
      <c r="I4" s="13"/>
      <c r="J4">
        <v>238.59</v>
      </c>
      <c r="K4" s="1" t="s">
        <v>1</v>
      </c>
      <c r="L4">
        <v>107.44</v>
      </c>
      <c r="M4" s="21" t="s">
        <v>1</v>
      </c>
      <c r="N4">
        <v>253.85</v>
      </c>
      <c r="O4" s="1" t="s">
        <v>1</v>
      </c>
      <c r="P4">
        <v>118.44</v>
      </c>
      <c r="Q4">
        <v>135.80000000000001</v>
      </c>
      <c r="R4" s="1" t="s">
        <v>2</v>
      </c>
      <c r="S4">
        <v>332.66</v>
      </c>
      <c r="T4" s="1" t="s">
        <v>1</v>
      </c>
      <c r="U4">
        <v>440.36</v>
      </c>
      <c r="V4" s="4" t="s">
        <v>1</v>
      </c>
      <c r="W4">
        <v>246.02</v>
      </c>
      <c r="Y4" s="29" t="s">
        <v>1</v>
      </c>
      <c r="Z4">
        <v>204.8</v>
      </c>
    </row>
    <row r="5" spans="1:26" ht="20.100000000000001" customHeight="1">
      <c r="A5" s="4" t="s">
        <v>2</v>
      </c>
      <c r="B5" s="5">
        <v>40</v>
      </c>
      <c r="C5" s="4" t="s">
        <v>2</v>
      </c>
      <c r="D5">
        <v>611.45000000000005</v>
      </c>
      <c r="E5" s="11" t="s">
        <v>2</v>
      </c>
      <c r="F5">
        <v>-20</v>
      </c>
      <c r="G5">
        <v>266.23</v>
      </c>
      <c r="H5" s="12" t="s">
        <v>2</v>
      </c>
      <c r="I5" s="13"/>
      <c r="J5">
        <v>453.62</v>
      </c>
      <c r="K5" s="1" t="s">
        <v>2</v>
      </c>
      <c r="L5">
        <v>440.09</v>
      </c>
      <c r="M5" s="21" t="s">
        <v>2</v>
      </c>
      <c r="N5">
        <v>348.26</v>
      </c>
      <c r="O5" s="1" t="s">
        <v>2</v>
      </c>
      <c r="P5">
        <v>338.11</v>
      </c>
      <c r="Q5">
        <v>271.39999999999998</v>
      </c>
      <c r="R5" s="1" t="s">
        <v>3</v>
      </c>
      <c r="S5">
        <v>107.52</v>
      </c>
      <c r="T5" s="1" t="s">
        <v>2</v>
      </c>
      <c r="U5">
        <v>848.85</v>
      </c>
      <c r="V5" s="4" t="s">
        <v>2</v>
      </c>
      <c r="W5">
        <v>611.45000000000005</v>
      </c>
      <c r="Y5" s="29" t="s">
        <v>2</v>
      </c>
      <c r="Z5">
        <v>375.24</v>
      </c>
    </row>
    <row r="6" spans="1:26" ht="20.100000000000001" customHeight="1">
      <c r="A6" s="4" t="s">
        <v>4</v>
      </c>
      <c r="B6" s="5">
        <v>40</v>
      </c>
      <c r="C6" s="4" t="s">
        <v>3</v>
      </c>
      <c r="D6">
        <v>228.53</v>
      </c>
      <c r="E6" s="11" t="s">
        <v>3</v>
      </c>
      <c r="G6">
        <v>516.72</v>
      </c>
      <c r="H6" s="12" t="s">
        <v>3</v>
      </c>
      <c r="I6" s="13"/>
      <c r="J6">
        <v>220.34</v>
      </c>
      <c r="K6" s="1" t="s">
        <v>3</v>
      </c>
      <c r="L6">
        <v>115.4</v>
      </c>
      <c r="M6" s="21" t="s">
        <v>3</v>
      </c>
      <c r="N6">
        <v>22.8</v>
      </c>
      <c r="O6" s="1" t="s">
        <v>3</v>
      </c>
      <c r="P6">
        <v>74.319999999999993</v>
      </c>
      <c r="Q6">
        <v>219.8</v>
      </c>
      <c r="R6" s="1" t="s">
        <v>4</v>
      </c>
      <c r="S6">
        <v>402.56</v>
      </c>
      <c r="T6" s="1" t="s">
        <v>3</v>
      </c>
      <c r="U6">
        <v>461.13</v>
      </c>
      <c r="V6" s="4" t="s">
        <v>3</v>
      </c>
      <c r="W6">
        <v>228.53</v>
      </c>
      <c r="Y6" s="29" t="s">
        <v>3</v>
      </c>
      <c r="Z6">
        <v>147.88</v>
      </c>
    </row>
    <row r="7" spans="1:26" ht="20.100000000000001" customHeight="1">
      <c r="A7" s="4" t="s">
        <v>5</v>
      </c>
      <c r="B7" s="5">
        <v>40</v>
      </c>
      <c r="C7" s="4" t="s">
        <v>4</v>
      </c>
      <c r="D7">
        <v>493.17</v>
      </c>
      <c r="E7" s="11" t="s">
        <v>4</v>
      </c>
      <c r="G7">
        <v>244.8</v>
      </c>
      <c r="H7" s="12" t="s">
        <v>4</v>
      </c>
      <c r="I7" s="13"/>
      <c r="J7">
        <v>313.7</v>
      </c>
      <c r="K7" s="1" t="s">
        <v>4</v>
      </c>
      <c r="L7">
        <v>300.68</v>
      </c>
      <c r="M7" s="21" t="s">
        <v>4</v>
      </c>
      <c r="N7">
        <v>425.88</v>
      </c>
      <c r="O7" s="1" t="s">
        <v>4</v>
      </c>
      <c r="P7">
        <v>273.39999999999998</v>
      </c>
      <c r="Q7">
        <v>249.4</v>
      </c>
      <c r="R7" s="1" t="s">
        <v>5</v>
      </c>
      <c r="S7">
        <v>177.36</v>
      </c>
      <c r="T7" s="1" t="s">
        <v>4</v>
      </c>
      <c r="U7">
        <v>543.42999999999995</v>
      </c>
      <c r="V7" s="4" t="s">
        <v>4</v>
      </c>
      <c r="W7">
        <v>493.17</v>
      </c>
      <c r="Y7" s="29" t="s">
        <v>4</v>
      </c>
      <c r="Z7">
        <v>114.04</v>
      </c>
    </row>
    <row r="8" spans="1:26" ht="20.100000000000001" customHeight="1">
      <c r="A8" s="4" t="s">
        <v>6</v>
      </c>
      <c r="B8" s="5">
        <v>200</v>
      </c>
      <c r="C8" s="4" t="s">
        <v>5</v>
      </c>
      <c r="D8">
        <v>274.45</v>
      </c>
      <c r="E8" s="11" t="s">
        <v>5</v>
      </c>
      <c r="G8">
        <v>579.72</v>
      </c>
      <c r="H8" s="12" t="s">
        <v>5</v>
      </c>
      <c r="I8" s="13"/>
      <c r="J8">
        <v>250.34</v>
      </c>
      <c r="K8" s="1" t="s">
        <v>5</v>
      </c>
      <c r="L8">
        <v>211.84</v>
      </c>
      <c r="M8" s="21" t="s">
        <v>5</v>
      </c>
      <c r="N8">
        <v>265.83999999999997</v>
      </c>
      <c r="O8" s="1" t="s">
        <v>5</v>
      </c>
      <c r="P8">
        <v>127.43</v>
      </c>
      <c r="Q8">
        <v>163.19999999999999</v>
      </c>
      <c r="R8" s="1" t="s">
        <v>6</v>
      </c>
      <c r="S8">
        <v>318.5</v>
      </c>
      <c r="T8" s="1" t="s">
        <v>5</v>
      </c>
      <c r="U8">
        <v>313.38</v>
      </c>
      <c r="V8" s="4" t="s">
        <v>5</v>
      </c>
      <c r="W8">
        <v>274.45</v>
      </c>
      <c r="Y8" s="29" t="s">
        <v>5</v>
      </c>
      <c r="Z8">
        <v>160.28</v>
      </c>
    </row>
    <row r="9" spans="1:26" ht="20.100000000000001" customHeight="1">
      <c r="A9" s="4" t="s">
        <v>7</v>
      </c>
      <c r="B9" s="5">
        <v>240</v>
      </c>
      <c r="C9" s="4" t="s">
        <v>6</v>
      </c>
      <c r="D9">
        <v>600.4</v>
      </c>
      <c r="E9" s="11" t="s">
        <v>6</v>
      </c>
      <c r="F9">
        <v>-100</v>
      </c>
      <c r="G9">
        <v>403.46</v>
      </c>
      <c r="H9" s="12" t="s">
        <v>6</v>
      </c>
      <c r="I9" s="14">
        <v>-120</v>
      </c>
      <c r="J9">
        <v>563.45000000000005</v>
      </c>
      <c r="K9" s="1" t="s">
        <v>6</v>
      </c>
      <c r="L9">
        <v>420.92</v>
      </c>
      <c r="M9" s="21" t="s">
        <v>6</v>
      </c>
      <c r="N9">
        <v>805.87</v>
      </c>
      <c r="O9" s="1" t="s">
        <v>6</v>
      </c>
      <c r="P9">
        <v>451.26</v>
      </c>
      <c r="Q9">
        <v>528</v>
      </c>
      <c r="R9" s="1" t="s">
        <v>7</v>
      </c>
      <c r="S9">
        <v>685.14</v>
      </c>
      <c r="T9" s="1" t="s">
        <v>6</v>
      </c>
      <c r="U9">
        <v>691.92</v>
      </c>
      <c r="V9" s="4" t="s">
        <v>6</v>
      </c>
      <c r="W9">
        <v>600.4</v>
      </c>
      <c r="Y9" s="29" t="s">
        <v>6</v>
      </c>
      <c r="Z9">
        <v>402.76</v>
      </c>
    </row>
    <row r="10" spans="1:26" ht="20.100000000000001" customHeight="1">
      <c r="A10" s="4" t="s">
        <v>9</v>
      </c>
      <c r="B10" s="5">
        <v>40</v>
      </c>
      <c r="C10" s="4" t="s">
        <v>7</v>
      </c>
      <c r="D10">
        <v>909.4</v>
      </c>
      <c r="E10" s="11" t="s">
        <v>7</v>
      </c>
      <c r="F10">
        <v>-40</v>
      </c>
      <c r="G10">
        <v>741.1</v>
      </c>
      <c r="H10" s="12" t="s">
        <v>7</v>
      </c>
      <c r="I10" s="14">
        <v>-40</v>
      </c>
      <c r="J10">
        <v>731.9</v>
      </c>
      <c r="K10" s="1" t="s">
        <v>7</v>
      </c>
      <c r="L10">
        <v>624.04999999999995</v>
      </c>
      <c r="M10" s="21" t="s">
        <v>7</v>
      </c>
      <c r="N10">
        <v>872.28</v>
      </c>
      <c r="O10" s="1" t="s">
        <v>7</v>
      </c>
      <c r="P10">
        <v>347.91</v>
      </c>
      <c r="Q10">
        <v>634</v>
      </c>
      <c r="R10" s="1" t="s">
        <v>8</v>
      </c>
      <c r="S10">
        <v>88.96</v>
      </c>
      <c r="T10" s="1" t="s">
        <v>7</v>
      </c>
      <c r="U10">
        <v>1108.51</v>
      </c>
      <c r="V10" s="4" t="s">
        <v>7</v>
      </c>
      <c r="W10">
        <v>909.4</v>
      </c>
      <c r="Y10" s="29" t="s">
        <v>7</v>
      </c>
      <c r="Z10">
        <v>339.47</v>
      </c>
    </row>
    <row r="11" spans="1:26" ht="20.100000000000001" customHeight="1">
      <c r="A11" s="4" t="s">
        <v>10</v>
      </c>
      <c r="B11" s="5">
        <v>40</v>
      </c>
      <c r="C11" s="4" t="s">
        <v>8</v>
      </c>
      <c r="D11">
        <v>241.24</v>
      </c>
      <c r="E11" s="11" t="s">
        <v>8</v>
      </c>
      <c r="F11">
        <v>-20</v>
      </c>
      <c r="G11">
        <v>1191.71</v>
      </c>
      <c r="H11" s="12" t="s">
        <v>8</v>
      </c>
      <c r="I11" s="13"/>
      <c r="J11">
        <v>193.1</v>
      </c>
      <c r="K11" s="1" t="s">
        <v>8</v>
      </c>
      <c r="L11">
        <v>185.58</v>
      </c>
      <c r="M11" s="21" t="s">
        <v>8</v>
      </c>
      <c r="N11">
        <v>151.76</v>
      </c>
      <c r="O11" s="1" t="s">
        <v>8</v>
      </c>
      <c r="P11">
        <v>123.6</v>
      </c>
      <c r="Q11">
        <v>184.2</v>
      </c>
      <c r="R11" s="1" t="s">
        <v>9</v>
      </c>
      <c r="S11">
        <v>323.83999999999997</v>
      </c>
      <c r="T11" s="1" t="s">
        <v>8</v>
      </c>
      <c r="U11">
        <v>306.67</v>
      </c>
      <c r="V11" s="4" t="s">
        <v>8</v>
      </c>
      <c r="W11">
        <v>241.24</v>
      </c>
      <c r="Y11" s="29" t="s">
        <v>8</v>
      </c>
      <c r="Z11">
        <v>106.24</v>
      </c>
    </row>
    <row r="12" spans="1:26" ht="20.100000000000001" customHeight="1">
      <c r="A12" s="4" t="s">
        <v>11</v>
      </c>
      <c r="B12" s="5">
        <v>40</v>
      </c>
      <c r="C12" s="4" t="s">
        <v>9</v>
      </c>
      <c r="D12">
        <v>373.52</v>
      </c>
      <c r="E12" s="11" t="s">
        <v>9</v>
      </c>
      <c r="F12">
        <v>-20</v>
      </c>
      <c r="G12">
        <v>254.22</v>
      </c>
      <c r="H12" s="12" t="s">
        <v>9</v>
      </c>
      <c r="I12" s="13"/>
      <c r="J12">
        <v>333.2</v>
      </c>
      <c r="K12" s="1" t="s">
        <v>9</v>
      </c>
      <c r="L12">
        <v>317.27999999999997</v>
      </c>
      <c r="M12" s="21" t="s">
        <v>9</v>
      </c>
      <c r="N12">
        <v>275.16000000000003</v>
      </c>
      <c r="O12" s="1" t="s">
        <v>9</v>
      </c>
      <c r="P12">
        <v>191.2</v>
      </c>
      <c r="Q12">
        <v>166.4</v>
      </c>
      <c r="R12" s="1" t="s">
        <v>10</v>
      </c>
      <c r="S12">
        <v>135.77000000000001</v>
      </c>
      <c r="T12" s="1" t="s">
        <v>9</v>
      </c>
      <c r="U12">
        <v>444.12</v>
      </c>
      <c r="V12" s="4" t="s">
        <v>9</v>
      </c>
      <c r="W12">
        <v>373.52</v>
      </c>
      <c r="Y12" s="29" t="s">
        <v>9</v>
      </c>
      <c r="Z12">
        <v>71.87</v>
      </c>
    </row>
    <row r="13" spans="1:26" ht="20.100000000000001" customHeight="1">
      <c r="A13" s="4" t="s">
        <v>13</v>
      </c>
      <c r="B13" s="5">
        <v>80</v>
      </c>
      <c r="C13" s="4" t="s">
        <v>10</v>
      </c>
      <c r="D13">
        <v>180.05</v>
      </c>
      <c r="E13" s="11" t="s">
        <v>10</v>
      </c>
      <c r="F13">
        <v>-40</v>
      </c>
      <c r="G13">
        <v>392.78</v>
      </c>
      <c r="H13" s="12" t="s">
        <v>10</v>
      </c>
      <c r="I13" s="13"/>
      <c r="J13">
        <v>205.27</v>
      </c>
      <c r="K13" s="1" t="s">
        <v>10</v>
      </c>
      <c r="L13">
        <v>147.19999999999999</v>
      </c>
      <c r="M13" s="21" t="s">
        <v>10</v>
      </c>
      <c r="N13">
        <v>116.721</v>
      </c>
      <c r="O13" s="1" t="s">
        <v>10</v>
      </c>
      <c r="P13">
        <v>191.11</v>
      </c>
      <c r="Q13">
        <v>177.6</v>
      </c>
      <c r="R13" s="1" t="s">
        <v>11</v>
      </c>
      <c r="S13">
        <v>113.44</v>
      </c>
      <c r="T13" s="1" t="s">
        <v>10</v>
      </c>
      <c r="U13">
        <v>473.61</v>
      </c>
      <c r="V13" s="4" t="s">
        <v>10</v>
      </c>
      <c r="W13">
        <v>180.05</v>
      </c>
      <c r="Y13" s="29" t="s">
        <v>10</v>
      </c>
      <c r="Z13">
        <v>111.98</v>
      </c>
    </row>
    <row r="14" spans="1:26" ht="20.100000000000001" customHeight="1">
      <c r="A14" s="4" t="s">
        <v>14</v>
      </c>
      <c r="B14" s="5">
        <v>40</v>
      </c>
      <c r="C14" s="4" t="s">
        <v>11</v>
      </c>
      <c r="D14">
        <v>251.78</v>
      </c>
      <c r="E14" s="11" t="s">
        <v>11</v>
      </c>
      <c r="F14">
        <v>-20</v>
      </c>
      <c r="G14">
        <v>299.24</v>
      </c>
      <c r="H14" s="12" t="s">
        <v>11</v>
      </c>
      <c r="I14" s="13"/>
      <c r="J14">
        <v>147.34</v>
      </c>
      <c r="K14" s="1" t="s">
        <v>11</v>
      </c>
      <c r="L14">
        <v>172.08</v>
      </c>
      <c r="M14" s="21" t="s">
        <v>11</v>
      </c>
      <c r="N14">
        <v>263.27999999999997</v>
      </c>
      <c r="O14" s="1" t="s">
        <v>11</v>
      </c>
      <c r="P14">
        <v>154.19999999999999</v>
      </c>
      <c r="Q14">
        <v>146.80000000000001</v>
      </c>
      <c r="R14" s="1" t="s">
        <v>12</v>
      </c>
      <c r="S14">
        <v>26.08</v>
      </c>
      <c r="T14" s="1" t="s">
        <v>11</v>
      </c>
      <c r="U14">
        <v>235.83</v>
      </c>
      <c r="V14" s="4" t="s">
        <v>11</v>
      </c>
      <c r="W14">
        <v>251.78</v>
      </c>
      <c r="Y14" s="29" t="s">
        <v>11</v>
      </c>
      <c r="Z14">
        <v>31.68</v>
      </c>
    </row>
    <row r="15" spans="1:26" ht="20.100000000000001" customHeight="1">
      <c r="A15" s="4" t="s">
        <v>15</v>
      </c>
      <c r="B15" s="5">
        <v>40</v>
      </c>
      <c r="C15" s="4" t="s">
        <v>12</v>
      </c>
      <c r="D15">
        <v>196.88</v>
      </c>
      <c r="E15" s="11" t="s">
        <v>12</v>
      </c>
      <c r="G15">
        <v>326.16000000000003</v>
      </c>
      <c r="H15" s="12" t="s">
        <v>12</v>
      </c>
      <c r="I15" s="13"/>
      <c r="J15">
        <v>112.92</v>
      </c>
      <c r="K15" s="1" t="s">
        <v>12</v>
      </c>
      <c r="L15">
        <v>129.44</v>
      </c>
      <c r="M15" s="21" t="s">
        <v>12</v>
      </c>
      <c r="N15">
        <v>174.95</v>
      </c>
      <c r="O15" s="1" t="s">
        <v>12</v>
      </c>
      <c r="P15">
        <v>46.08</v>
      </c>
      <c r="Q15">
        <v>132.19999999999999</v>
      </c>
      <c r="R15" s="1" t="s">
        <v>13</v>
      </c>
      <c r="S15">
        <v>355.56</v>
      </c>
      <c r="T15" s="1" t="s">
        <v>12</v>
      </c>
      <c r="U15">
        <v>213.28</v>
      </c>
      <c r="V15" s="4" t="s">
        <v>12</v>
      </c>
      <c r="W15">
        <v>196.88</v>
      </c>
      <c r="Y15" s="29" t="s">
        <v>12</v>
      </c>
      <c r="Z15">
        <v>194.42</v>
      </c>
    </row>
    <row r="16" spans="1:26" ht="20.100000000000001" customHeight="1">
      <c r="A16" s="4" t="s">
        <v>111</v>
      </c>
      <c r="B16" s="5">
        <v>40</v>
      </c>
      <c r="C16" s="4" t="s">
        <v>13</v>
      </c>
      <c r="D16">
        <v>296.95999999999998</v>
      </c>
      <c r="E16" s="11" t="s">
        <v>13</v>
      </c>
      <c r="G16">
        <v>217.32</v>
      </c>
      <c r="H16" s="12" t="s">
        <v>13</v>
      </c>
      <c r="I16" s="13"/>
      <c r="J16">
        <v>466.25</v>
      </c>
      <c r="K16" s="1" t="s">
        <v>13</v>
      </c>
      <c r="L16">
        <v>398.86</v>
      </c>
      <c r="M16" s="21" t="s">
        <v>13</v>
      </c>
      <c r="N16">
        <v>398.53</v>
      </c>
      <c r="O16" s="1" t="s">
        <v>13</v>
      </c>
      <c r="P16">
        <v>308.39999999999998</v>
      </c>
      <c r="Q16">
        <v>330</v>
      </c>
      <c r="R16" s="1" t="s">
        <v>14</v>
      </c>
      <c r="S16">
        <v>172.9</v>
      </c>
      <c r="T16" s="1" t="s">
        <v>13</v>
      </c>
      <c r="U16">
        <v>485.02</v>
      </c>
      <c r="V16" s="4" t="s">
        <v>13</v>
      </c>
      <c r="W16">
        <v>296.95999999999998</v>
      </c>
      <c r="Y16" s="29" t="s">
        <v>13</v>
      </c>
      <c r="Z16">
        <v>143.41999999999999</v>
      </c>
    </row>
    <row r="17" spans="1:26" ht="20.100000000000001" customHeight="1">
      <c r="A17" s="4" t="s">
        <v>16</v>
      </c>
      <c r="B17" s="5">
        <v>40</v>
      </c>
      <c r="C17" s="4" t="s">
        <v>14</v>
      </c>
      <c r="D17">
        <v>241.97</v>
      </c>
      <c r="E17" s="11" t="s">
        <v>14</v>
      </c>
      <c r="F17">
        <v>-20</v>
      </c>
      <c r="G17">
        <v>750.11</v>
      </c>
      <c r="H17" s="12" t="s">
        <v>14</v>
      </c>
      <c r="I17" s="13"/>
      <c r="J17">
        <v>264.44</v>
      </c>
      <c r="K17" s="1" t="s">
        <v>14</v>
      </c>
      <c r="L17">
        <v>162.04</v>
      </c>
      <c r="M17" s="21" t="s">
        <v>14</v>
      </c>
      <c r="N17">
        <v>102.96</v>
      </c>
      <c r="O17" s="1" t="s">
        <v>14</v>
      </c>
      <c r="P17">
        <v>170.04</v>
      </c>
      <c r="Q17">
        <v>244.8</v>
      </c>
      <c r="R17" s="1" t="s">
        <v>15</v>
      </c>
      <c r="S17">
        <v>234.68</v>
      </c>
      <c r="T17" s="1" t="s">
        <v>14</v>
      </c>
      <c r="U17">
        <v>263.19</v>
      </c>
      <c r="V17" s="4" t="s">
        <v>14</v>
      </c>
      <c r="W17">
        <v>241.97</v>
      </c>
      <c r="Y17" s="29" t="s">
        <v>14</v>
      </c>
      <c r="Z17">
        <v>147.33000000000001</v>
      </c>
    </row>
    <row r="18" spans="1:26" ht="20.100000000000001" customHeight="1">
      <c r="A18" s="4" t="s">
        <v>17</v>
      </c>
      <c r="B18" s="5">
        <v>40</v>
      </c>
      <c r="C18" s="4" t="s">
        <v>15</v>
      </c>
      <c r="D18">
        <v>403.94</v>
      </c>
      <c r="E18" s="11" t="s">
        <v>15</v>
      </c>
      <c r="G18">
        <v>291.14999999999998</v>
      </c>
      <c r="H18" s="12" t="s">
        <v>15</v>
      </c>
      <c r="I18" s="13"/>
      <c r="J18">
        <v>311.05</v>
      </c>
      <c r="K18" s="1" t="s">
        <v>15</v>
      </c>
      <c r="L18">
        <v>225.78</v>
      </c>
      <c r="M18" s="21" t="s">
        <v>15</v>
      </c>
      <c r="N18">
        <v>387.03</v>
      </c>
      <c r="O18" s="1" t="s">
        <v>15</v>
      </c>
      <c r="P18">
        <v>229.48</v>
      </c>
      <c r="Q18">
        <v>396</v>
      </c>
      <c r="R18" s="1" t="s">
        <v>16</v>
      </c>
      <c r="S18">
        <v>202.16</v>
      </c>
      <c r="T18" s="1" t="s">
        <v>15</v>
      </c>
      <c r="U18">
        <v>275.75</v>
      </c>
      <c r="V18" s="4" t="s">
        <v>15</v>
      </c>
      <c r="W18">
        <v>403.94</v>
      </c>
      <c r="Y18" s="29" t="s">
        <v>15</v>
      </c>
      <c r="Z18">
        <v>90.93</v>
      </c>
    </row>
    <row r="19" spans="1:26" ht="20.100000000000001" customHeight="1">
      <c r="A19" s="4" t="s">
        <v>18</v>
      </c>
      <c r="B19" s="5">
        <v>200</v>
      </c>
      <c r="C19" s="4" t="s">
        <v>16</v>
      </c>
      <c r="D19">
        <v>356.9</v>
      </c>
      <c r="E19" s="11" t="s">
        <v>16</v>
      </c>
      <c r="F19">
        <v>-60</v>
      </c>
      <c r="G19">
        <v>462.25</v>
      </c>
      <c r="H19" s="12" t="s">
        <v>16</v>
      </c>
      <c r="I19" s="14">
        <v>-20</v>
      </c>
      <c r="J19">
        <v>153.43</v>
      </c>
      <c r="K19" s="1" t="s">
        <v>16</v>
      </c>
      <c r="L19">
        <v>151.28</v>
      </c>
      <c r="M19" s="21" t="s">
        <v>16</v>
      </c>
      <c r="N19">
        <v>133.32</v>
      </c>
      <c r="O19" s="1" t="s">
        <v>16</v>
      </c>
      <c r="P19">
        <v>134.36000000000001</v>
      </c>
      <c r="Q19">
        <v>180</v>
      </c>
      <c r="R19" s="1" t="s">
        <v>17</v>
      </c>
      <c r="S19">
        <v>186.94</v>
      </c>
      <c r="T19" s="1" t="s">
        <v>16</v>
      </c>
      <c r="U19">
        <v>301.31</v>
      </c>
      <c r="V19" s="4" t="s">
        <v>16</v>
      </c>
      <c r="W19">
        <v>356.9</v>
      </c>
      <c r="Y19" s="29" t="s">
        <v>16</v>
      </c>
      <c r="Z19">
        <v>62.56</v>
      </c>
    </row>
    <row r="20" spans="1:26" ht="20.100000000000001" customHeight="1">
      <c r="A20" s="4" t="s">
        <v>19</v>
      </c>
      <c r="B20" s="5">
        <v>40</v>
      </c>
      <c r="C20" s="4" t="s">
        <v>17</v>
      </c>
      <c r="D20">
        <v>370.56</v>
      </c>
      <c r="E20" s="11" t="s">
        <v>17</v>
      </c>
      <c r="G20">
        <v>325.2</v>
      </c>
      <c r="H20" s="12" t="s">
        <v>17</v>
      </c>
      <c r="I20" s="14"/>
      <c r="J20">
        <v>383.46</v>
      </c>
      <c r="K20" s="1" t="s">
        <v>17</v>
      </c>
      <c r="L20">
        <v>235.68</v>
      </c>
      <c r="M20" s="21" t="s">
        <v>17</v>
      </c>
      <c r="N20">
        <v>209.55</v>
      </c>
      <c r="O20" s="1" t="s">
        <v>17</v>
      </c>
      <c r="P20">
        <v>200.56</v>
      </c>
      <c r="Q20">
        <v>143</v>
      </c>
      <c r="R20" s="1" t="s">
        <v>18</v>
      </c>
      <c r="S20">
        <v>303.16000000000003</v>
      </c>
      <c r="T20" s="1" t="s">
        <v>17</v>
      </c>
      <c r="U20">
        <v>216.12</v>
      </c>
      <c r="V20" s="4" t="s">
        <v>17</v>
      </c>
      <c r="W20">
        <v>370.56</v>
      </c>
      <c r="Y20" s="29" t="s">
        <v>17</v>
      </c>
      <c r="Z20">
        <v>52.92</v>
      </c>
    </row>
    <row r="21" spans="1:26" ht="20.100000000000001" customHeight="1">
      <c r="A21" s="4" t="s">
        <v>21</v>
      </c>
      <c r="B21" s="5">
        <v>80</v>
      </c>
      <c r="C21" s="4" t="s">
        <v>18</v>
      </c>
      <c r="D21">
        <v>426.95</v>
      </c>
      <c r="E21" s="11" t="s">
        <v>18</v>
      </c>
      <c r="G21">
        <v>420.52</v>
      </c>
      <c r="H21" s="12" t="s">
        <v>18</v>
      </c>
      <c r="I21" s="14"/>
      <c r="J21">
        <v>402.22</v>
      </c>
      <c r="K21" s="1" t="s">
        <v>18</v>
      </c>
      <c r="L21">
        <v>257.18</v>
      </c>
      <c r="M21" s="21" t="s">
        <v>18</v>
      </c>
      <c r="N21">
        <v>338.78</v>
      </c>
      <c r="O21" s="1" t="s">
        <v>18</v>
      </c>
      <c r="P21">
        <v>249.68</v>
      </c>
      <c r="Q21">
        <v>231.2</v>
      </c>
      <c r="R21" s="1" t="s">
        <v>19</v>
      </c>
      <c r="S21">
        <v>250.96</v>
      </c>
      <c r="T21" s="1" t="s">
        <v>18</v>
      </c>
      <c r="U21">
        <v>365.67</v>
      </c>
      <c r="V21" s="4" t="s">
        <v>18</v>
      </c>
      <c r="W21">
        <v>426.95</v>
      </c>
      <c r="Y21" s="29" t="s">
        <v>18</v>
      </c>
      <c r="Z21">
        <v>132.1</v>
      </c>
    </row>
    <row r="22" spans="1:26" ht="20.100000000000001" customHeight="1">
      <c r="A22" s="4" t="s">
        <v>22</v>
      </c>
      <c r="B22" s="5">
        <v>80</v>
      </c>
      <c r="C22" s="4" t="s">
        <v>19</v>
      </c>
      <c r="D22">
        <v>420.43</v>
      </c>
      <c r="E22" s="11" t="s">
        <v>19</v>
      </c>
      <c r="F22">
        <v>-20</v>
      </c>
      <c r="G22">
        <v>641.38</v>
      </c>
      <c r="H22" s="12" t="s">
        <v>19</v>
      </c>
      <c r="I22" s="14"/>
      <c r="J22">
        <v>480.54</v>
      </c>
      <c r="K22" s="1" t="s">
        <v>19</v>
      </c>
      <c r="L22">
        <v>304.08</v>
      </c>
      <c r="M22" s="21" t="s">
        <v>19</v>
      </c>
      <c r="N22">
        <v>298.97000000000003</v>
      </c>
      <c r="O22" s="1" t="s">
        <v>19</v>
      </c>
      <c r="P22">
        <v>254.31</v>
      </c>
      <c r="Q22">
        <v>422.6</v>
      </c>
      <c r="R22" s="1" t="s">
        <v>20</v>
      </c>
      <c r="S22">
        <v>609.27</v>
      </c>
      <c r="T22" s="1" t="s">
        <v>19</v>
      </c>
      <c r="U22">
        <v>566.20000000000005</v>
      </c>
      <c r="V22" s="4" t="s">
        <v>19</v>
      </c>
      <c r="W22">
        <v>420.43</v>
      </c>
      <c r="Y22" s="29" t="s">
        <v>19</v>
      </c>
      <c r="Z22">
        <v>201.31</v>
      </c>
    </row>
    <row r="23" spans="1:26" ht="20.100000000000001" customHeight="1">
      <c r="A23" s="4" t="s">
        <v>112</v>
      </c>
      <c r="B23" s="5">
        <v>40</v>
      </c>
      <c r="C23" s="4" t="s">
        <v>20</v>
      </c>
      <c r="D23">
        <v>763.72</v>
      </c>
      <c r="E23" s="11" t="s">
        <v>20</v>
      </c>
      <c r="F23">
        <v>-20</v>
      </c>
      <c r="G23">
        <v>475.96</v>
      </c>
      <c r="H23" s="12" t="s">
        <v>20</v>
      </c>
      <c r="I23" s="14"/>
      <c r="J23">
        <v>694.85</v>
      </c>
      <c r="K23" s="1" t="s">
        <v>20</v>
      </c>
      <c r="L23">
        <v>636.61</v>
      </c>
      <c r="M23" s="21" t="s">
        <v>20</v>
      </c>
      <c r="N23">
        <v>738.01</v>
      </c>
      <c r="O23" s="1" t="s">
        <v>20</v>
      </c>
      <c r="P23">
        <v>597.66999999999996</v>
      </c>
      <c r="Q23">
        <v>668</v>
      </c>
      <c r="R23" s="1" t="s">
        <v>21</v>
      </c>
      <c r="S23">
        <v>69.22</v>
      </c>
      <c r="T23" s="1" t="s">
        <v>20</v>
      </c>
      <c r="U23">
        <v>957.12</v>
      </c>
      <c r="V23" s="4" t="s">
        <v>20</v>
      </c>
      <c r="W23">
        <v>763.72</v>
      </c>
      <c r="Y23" s="29" t="s">
        <v>20</v>
      </c>
      <c r="Z23">
        <v>221.93</v>
      </c>
    </row>
    <row r="24" spans="1:26" ht="20.100000000000001" customHeight="1">
      <c r="A24" s="4" t="s">
        <v>23</v>
      </c>
      <c r="B24" s="5">
        <v>120</v>
      </c>
      <c r="C24" s="4" t="s">
        <v>21</v>
      </c>
      <c r="D24">
        <v>149.80000000000001</v>
      </c>
      <c r="E24" s="11" t="s">
        <v>21</v>
      </c>
      <c r="F24">
        <v>-60</v>
      </c>
      <c r="G24">
        <v>1163.04</v>
      </c>
      <c r="H24" s="12" t="s">
        <v>21</v>
      </c>
      <c r="I24" s="14">
        <v>-60</v>
      </c>
      <c r="J24">
        <v>120.93</v>
      </c>
      <c r="K24" s="1" t="s">
        <v>21</v>
      </c>
      <c r="L24">
        <v>69.64</v>
      </c>
      <c r="M24" s="21" t="s">
        <v>21</v>
      </c>
      <c r="N24">
        <v>197.41</v>
      </c>
      <c r="O24" s="1" t="s">
        <v>21</v>
      </c>
      <c r="P24">
        <v>80.63</v>
      </c>
      <c r="Q24">
        <v>63.4</v>
      </c>
      <c r="R24" s="1" t="s">
        <v>22</v>
      </c>
      <c r="S24">
        <v>292.33999999999997</v>
      </c>
      <c r="T24" s="1" t="s">
        <v>21</v>
      </c>
      <c r="U24">
        <v>204.14</v>
      </c>
      <c r="V24" s="4" t="s">
        <v>21</v>
      </c>
      <c r="W24">
        <v>149.80000000000001</v>
      </c>
      <c r="Y24" s="29" t="s">
        <v>21</v>
      </c>
      <c r="Z24">
        <v>31</v>
      </c>
    </row>
    <row r="25" spans="1:26" ht="20.100000000000001" customHeight="1">
      <c r="A25" s="4" t="s">
        <v>24</v>
      </c>
      <c r="B25" s="5">
        <v>80</v>
      </c>
      <c r="C25" s="4" t="s">
        <v>22</v>
      </c>
      <c r="D25">
        <v>507.23</v>
      </c>
      <c r="E25" s="11" t="s">
        <v>22</v>
      </c>
      <c r="F25">
        <v>-20</v>
      </c>
      <c r="G25">
        <v>76.98</v>
      </c>
      <c r="H25" s="12" t="s">
        <v>22</v>
      </c>
      <c r="I25" s="13"/>
      <c r="J25">
        <v>407.28</v>
      </c>
      <c r="K25" s="1" t="s">
        <v>22</v>
      </c>
      <c r="L25">
        <v>334.02</v>
      </c>
      <c r="M25" s="21" t="s">
        <v>22</v>
      </c>
      <c r="N25">
        <v>350.7</v>
      </c>
      <c r="O25" s="1" t="s">
        <v>22</v>
      </c>
      <c r="P25">
        <v>328.42</v>
      </c>
      <c r="Q25">
        <v>315.39999999999998</v>
      </c>
      <c r="R25" s="1" t="s">
        <v>23</v>
      </c>
      <c r="S25">
        <v>226.04</v>
      </c>
      <c r="T25" s="1" t="s">
        <v>22</v>
      </c>
      <c r="U25">
        <v>643.92999999999995</v>
      </c>
      <c r="V25" s="4" t="s">
        <v>22</v>
      </c>
      <c r="W25">
        <v>507.23</v>
      </c>
      <c r="Y25" s="29" t="s">
        <v>22</v>
      </c>
      <c r="Z25">
        <v>237.37</v>
      </c>
    </row>
    <row r="26" spans="1:26" ht="20.100000000000001" customHeight="1">
      <c r="A26" s="4" t="s">
        <v>25</v>
      </c>
      <c r="B26" s="5">
        <v>120</v>
      </c>
      <c r="C26" s="4" t="s">
        <v>112</v>
      </c>
      <c r="D26">
        <v>902.93</v>
      </c>
      <c r="E26" s="11" t="s">
        <v>23</v>
      </c>
      <c r="G26">
        <v>629.95000000000005</v>
      </c>
      <c r="H26" s="12" t="s">
        <v>23</v>
      </c>
      <c r="I26" s="13"/>
      <c r="J26">
        <v>278.07</v>
      </c>
      <c r="K26" s="1" t="s">
        <v>23</v>
      </c>
      <c r="L26">
        <v>236.12</v>
      </c>
      <c r="M26" s="21" t="s">
        <v>23</v>
      </c>
      <c r="N26">
        <v>266.42</v>
      </c>
      <c r="O26" s="1" t="s">
        <v>23</v>
      </c>
      <c r="P26">
        <v>240.48</v>
      </c>
      <c r="Q26">
        <v>297.8</v>
      </c>
      <c r="R26" s="1" t="s">
        <v>24</v>
      </c>
      <c r="S26">
        <v>189.96</v>
      </c>
      <c r="T26" s="24" t="s">
        <v>23</v>
      </c>
      <c r="U26">
        <v>419.21</v>
      </c>
      <c r="V26" s="4" t="s">
        <v>112</v>
      </c>
      <c r="W26">
        <v>902.93</v>
      </c>
      <c r="Y26" s="29" t="s">
        <v>112</v>
      </c>
      <c r="Z26">
        <v>287.83</v>
      </c>
    </row>
    <row r="27" spans="1:26" ht="20.100000000000001" customHeight="1">
      <c r="A27" s="4" t="s">
        <v>26</v>
      </c>
      <c r="B27" s="5">
        <v>80</v>
      </c>
      <c r="C27" s="4" t="s">
        <v>23</v>
      </c>
      <c r="D27">
        <v>378.25</v>
      </c>
      <c r="E27" s="11" t="s">
        <v>24</v>
      </c>
      <c r="F27">
        <v>-40</v>
      </c>
      <c r="G27">
        <v>479.04</v>
      </c>
      <c r="H27" s="12" t="s">
        <v>24</v>
      </c>
      <c r="I27" s="13"/>
      <c r="J27">
        <v>384.75</v>
      </c>
      <c r="K27" s="1" t="s">
        <v>24</v>
      </c>
      <c r="L27">
        <v>164.73</v>
      </c>
      <c r="M27" s="21" t="s">
        <v>24</v>
      </c>
      <c r="N27">
        <v>198.6</v>
      </c>
      <c r="O27" s="1" t="s">
        <v>24</v>
      </c>
      <c r="P27">
        <v>181.72</v>
      </c>
      <c r="Q27">
        <v>378.2</v>
      </c>
      <c r="R27" s="1" t="s">
        <v>25</v>
      </c>
      <c r="S27">
        <v>74.64</v>
      </c>
      <c r="T27" s="1" t="s">
        <v>24</v>
      </c>
      <c r="U27">
        <v>436.53</v>
      </c>
      <c r="V27" s="4" t="s">
        <v>23</v>
      </c>
      <c r="W27">
        <v>378.25</v>
      </c>
      <c r="Y27" s="29" t="s">
        <v>23</v>
      </c>
      <c r="Z27">
        <v>200.27</v>
      </c>
    </row>
    <row r="28" spans="1:26" ht="20.100000000000001" customHeight="1">
      <c r="A28" s="4" t="s">
        <v>27</v>
      </c>
      <c r="B28" s="5">
        <v>40</v>
      </c>
      <c r="C28" s="4" t="s">
        <v>24</v>
      </c>
      <c r="D28">
        <v>607.83000000000004</v>
      </c>
      <c r="E28" s="11" t="s">
        <v>25</v>
      </c>
      <c r="F28">
        <v>-40</v>
      </c>
      <c r="G28">
        <v>525.91</v>
      </c>
      <c r="H28" s="12" t="s">
        <v>25</v>
      </c>
      <c r="I28" s="13"/>
      <c r="J28">
        <v>186.48</v>
      </c>
      <c r="K28" s="1" t="s">
        <v>25</v>
      </c>
      <c r="L28">
        <v>161.28</v>
      </c>
      <c r="M28" s="21" t="s">
        <v>25</v>
      </c>
      <c r="N28">
        <v>263.58</v>
      </c>
      <c r="O28" s="1" t="s">
        <v>25</v>
      </c>
      <c r="P28">
        <v>112.88</v>
      </c>
      <c r="Q28">
        <v>189.6</v>
      </c>
      <c r="R28" s="1" t="s">
        <v>26</v>
      </c>
      <c r="S28">
        <v>181.88</v>
      </c>
      <c r="T28" s="1" t="s">
        <v>25</v>
      </c>
      <c r="U28">
        <v>524.61</v>
      </c>
      <c r="V28" s="4" t="s">
        <v>24</v>
      </c>
      <c r="W28">
        <v>607.83000000000004</v>
      </c>
      <c r="Y28" s="29" t="s">
        <v>24</v>
      </c>
      <c r="Z28">
        <v>196.07</v>
      </c>
    </row>
    <row r="29" spans="1:26" ht="20.100000000000001" customHeight="1">
      <c r="A29" s="4" t="s">
        <v>28</v>
      </c>
      <c r="B29" s="5">
        <v>120</v>
      </c>
      <c r="C29" s="4" t="s">
        <v>25</v>
      </c>
      <c r="D29">
        <v>240.17</v>
      </c>
      <c r="E29" s="11" t="s">
        <v>26</v>
      </c>
      <c r="G29">
        <v>280.10000000000002</v>
      </c>
      <c r="H29" s="12" t="s">
        <v>26</v>
      </c>
      <c r="I29" s="13"/>
      <c r="J29">
        <v>242.29</v>
      </c>
      <c r="K29" s="1" t="s">
        <v>26</v>
      </c>
      <c r="L29">
        <v>170.7</v>
      </c>
      <c r="M29" s="21" t="s">
        <v>26</v>
      </c>
      <c r="N29">
        <v>343.58</v>
      </c>
      <c r="O29" s="1" t="s">
        <v>26</v>
      </c>
      <c r="P29">
        <v>171.64</v>
      </c>
      <c r="Q29">
        <v>190.8</v>
      </c>
      <c r="R29" s="1" t="s">
        <v>27</v>
      </c>
      <c r="S29">
        <v>362.1</v>
      </c>
      <c r="T29" s="1" t="s">
        <v>26</v>
      </c>
      <c r="U29">
        <v>359.39</v>
      </c>
      <c r="V29" s="4" t="s">
        <v>25</v>
      </c>
      <c r="W29">
        <v>240.17</v>
      </c>
      <c r="Y29" s="29" t="s">
        <v>25</v>
      </c>
      <c r="Z29">
        <v>136.84</v>
      </c>
    </row>
    <row r="30" spans="1:26" ht="20.100000000000001" customHeight="1">
      <c r="A30" s="6" t="s">
        <v>29</v>
      </c>
      <c r="B30" s="5">
        <v>200</v>
      </c>
      <c r="C30" s="4" t="s">
        <v>26</v>
      </c>
      <c r="D30">
        <v>329.05</v>
      </c>
      <c r="E30" s="11" t="s">
        <v>27</v>
      </c>
      <c r="F30">
        <v>-20</v>
      </c>
      <c r="G30">
        <v>458.18</v>
      </c>
      <c r="H30" s="12" t="s">
        <v>27</v>
      </c>
      <c r="I30" s="13"/>
      <c r="J30">
        <v>560.80999999999995</v>
      </c>
      <c r="K30" s="1" t="s">
        <v>27</v>
      </c>
      <c r="L30">
        <v>291.52999999999997</v>
      </c>
      <c r="M30" s="21" t="s">
        <v>27</v>
      </c>
      <c r="N30">
        <v>403.47</v>
      </c>
      <c r="O30" s="1" t="s">
        <v>27</v>
      </c>
      <c r="P30">
        <v>282.08</v>
      </c>
      <c r="Q30">
        <v>361.4</v>
      </c>
      <c r="R30" s="1" t="s">
        <v>28</v>
      </c>
      <c r="S30">
        <v>221.86</v>
      </c>
      <c r="T30" s="1" t="s">
        <v>27</v>
      </c>
      <c r="U30">
        <v>602.32000000000005</v>
      </c>
      <c r="V30" s="4" t="s">
        <v>26</v>
      </c>
      <c r="W30">
        <v>329.05</v>
      </c>
      <c r="Y30" s="29" t="s">
        <v>26</v>
      </c>
      <c r="Z30">
        <v>200.09</v>
      </c>
    </row>
    <row r="31" spans="1:26" ht="20.100000000000001" customHeight="1">
      <c r="A31" s="4" t="s">
        <v>30</v>
      </c>
      <c r="B31" s="5">
        <v>80</v>
      </c>
      <c r="C31" s="4" t="s">
        <v>27</v>
      </c>
      <c r="D31">
        <v>448.16</v>
      </c>
      <c r="E31" s="11" t="s">
        <v>28</v>
      </c>
      <c r="F31">
        <v>-40</v>
      </c>
      <c r="G31">
        <v>649.92999999999995</v>
      </c>
      <c r="H31" s="12" t="s">
        <v>28</v>
      </c>
      <c r="I31" s="13"/>
      <c r="J31">
        <v>274.04000000000002</v>
      </c>
      <c r="K31" s="1" t="s">
        <v>28</v>
      </c>
      <c r="L31">
        <v>199.13</v>
      </c>
      <c r="M31" s="21" t="s">
        <v>28</v>
      </c>
      <c r="N31">
        <v>361.84</v>
      </c>
      <c r="O31" s="1" t="s">
        <v>28</v>
      </c>
      <c r="P31">
        <v>257.8</v>
      </c>
      <c r="Q31">
        <v>450.8</v>
      </c>
      <c r="R31" s="1" t="s">
        <v>29</v>
      </c>
      <c r="S31">
        <v>232.74</v>
      </c>
      <c r="T31" s="1" t="s">
        <v>28</v>
      </c>
      <c r="U31">
        <v>504.91</v>
      </c>
      <c r="V31" s="4" t="s">
        <v>27</v>
      </c>
      <c r="W31">
        <v>448.16</v>
      </c>
      <c r="Y31" s="29" t="s">
        <v>27</v>
      </c>
      <c r="Z31">
        <v>205.59</v>
      </c>
    </row>
    <row r="32" spans="1:26" ht="20.100000000000001" customHeight="1">
      <c r="A32" s="4" t="s">
        <v>31</v>
      </c>
      <c r="B32" s="5">
        <v>120</v>
      </c>
      <c r="C32" s="4" t="s">
        <v>28</v>
      </c>
      <c r="D32">
        <v>306.48</v>
      </c>
      <c r="E32" s="11" t="s">
        <v>29</v>
      </c>
      <c r="F32">
        <v>-60</v>
      </c>
      <c r="G32">
        <v>448.64</v>
      </c>
      <c r="H32" s="12" t="s">
        <v>29</v>
      </c>
      <c r="I32" s="13"/>
      <c r="J32">
        <v>557.11</v>
      </c>
      <c r="K32" s="1" t="s">
        <v>29</v>
      </c>
      <c r="L32">
        <v>367.92</v>
      </c>
      <c r="M32" s="21" t="s">
        <v>29</v>
      </c>
      <c r="N32">
        <v>493.05</v>
      </c>
      <c r="O32" s="1" t="s">
        <v>29</v>
      </c>
      <c r="P32">
        <v>287.83</v>
      </c>
      <c r="Q32">
        <v>518.79999999999995</v>
      </c>
      <c r="R32" s="1" t="s">
        <v>30</v>
      </c>
      <c r="S32">
        <v>229.15</v>
      </c>
      <c r="T32" s="1" t="s">
        <v>29</v>
      </c>
      <c r="U32">
        <v>757.5</v>
      </c>
      <c r="V32" s="4" t="s">
        <v>28</v>
      </c>
      <c r="W32">
        <v>306.48</v>
      </c>
      <c r="Y32" s="29" t="s">
        <v>28</v>
      </c>
      <c r="Z32">
        <v>242.09</v>
      </c>
    </row>
    <row r="33" spans="1:26" ht="20.100000000000001" customHeight="1">
      <c r="A33" s="4" t="s">
        <v>32</v>
      </c>
      <c r="B33" s="5">
        <v>40</v>
      </c>
      <c r="C33" s="4" t="s">
        <v>29</v>
      </c>
      <c r="D33">
        <v>502.73</v>
      </c>
      <c r="E33" s="11" t="s">
        <v>30</v>
      </c>
      <c r="F33">
        <v>-20</v>
      </c>
      <c r="G33">
        <v>789.2</v>
      </c>
      <c r="H33" s="12" t="s">
        <v>30</v>
      </c>
      <c r="I33" s="14">
        <v>-40</v>
      </c>
      <c r="J33">
        <v>284.57</v>
      </c>
      <c r="K33" s="1" t="s">
        <v>30</v>
      </c>
      <c r="L33">
        <v>146.47999999999999</v>
      </c>
      <c r="M33" s="21" t="s">
        <v>30</v>
      </c>
      <c r="N33">
        <v>372.37</v>
      </c>
      <c r="O33" s="1" t="s">
        <v>30</v>
      </c>
      <c r="P33">
        <v>282.12</v>
      </c>
      <c r="Q33">
        <v>261.39999999999998</v>
      </c>
      <c r="R33" s="1" t="s">
        <v>31</v>
      </c>
      <c r="S33">
        <v>395.46</v>
      </c>
      <c r="T33" s="1" t="s">
        <v>30</v>
      </c>
      <c r="U33">
        <v>405.29</v>
      </c>
      <c r="V33" s="4" t="s">
        <v>29</v>
      </c>
      <c r="W33">
        <v>502.73</v>
      </c>
      <c r="Y33" s="29" t="s">
        <v>29</v>
      </c>
      <c r="Z33">
        <v>102.25</v>
      </c>
    </row>
    <row r="34" spans="1:26" ht="20.100000000000001" customHeight="1">
      <c r="A34" s="4" t="s">
        <v>33</v>
      </c>
      <c r="B34" s="5">
        <v>80</v>
      </c>
      <c r="C34" s="4" t="s">
        <v>30</v>
      </c>
      <c r="D34">
        <v>354.74</v>
      </c>
      <c r="E34" s="11" t="s">
        <v>31</v>
      </c>
      <c r="F34">
        <v>-180</v>
      </c>
      <c r="G34">
        <v>606.52</v>
      </c>
      <c r="H34" s="12" t="s">
        <v>31</v>
      </c>
      <c r="I34" s="14"/>
      <c r="J34">
        <v>583.32000000000005</v>
      </c>
      <c r="K34" s="1" t="s">
        <v>31</v>
      </c>
      <c r="L34">
        <v>573.96</v>
      </c>
      <c r="M34" s="21" t="s">
        <v>31</v>
      </c>
      <c r="N34">
        <v>638.16999999999996</v>
      </c>
      <c r="O34" s="1" t="s">
        <v>31</v>
      </c>
      <c r="P34">
        <v>397.68</v>
      </c>
      <c r="Q34">
        <v>504.8</v>
      </c>
      <c r="R34" s="1" t="s">
        <v>32</v>
      </c>
      <c r="S34">
        <v>124.8</v>
      </c>
      <c r="T34" s="1" t="s">
        <v>31</v>
      </c>
      <c r="U34">
        <v>822.05</v>
      </c>
      <c r="V34" s="4" t="s">
        <v>30</v>
      </c>
      <c r="W34">
        <v>354.74</v>
      </c>
      <c r="Y34" s="29" t="s">
        <v>30</v>
      </c>
      <c r="Z34">
        <v>138.72999999999999</v>
      </c>
    </row>
    <row r="35" spans="1:26" ht="20.100000000000001" customHeight="1">
      <c r="A35" s="4" t="s">
        <v>35</v>
      </c>
      <c r="B35" s="5">
        <v>40</v>
      </c>
      <c r="C35" s="4" t="s">
        <v>31</v>
      </c>
      <c r="D35">
        <v>720.31</v>
      </c>
      <c r="E35" s="11" t="s">
        <v>32</v>
      </c>
      <c r="F35">
        <v>-60</v>
      </c>
      <c r="G35">
        <v>794.24</v>
      </c>
      <c r="H35" s="12" t="s">
        <v>32</v>
      </c>
      <c r="I35" s="14"/>
      <c r="J35">
        <v>231.36</v>
      </c>
      <c r="K35" s="1" t="s">
        <v>32</v>
      </c>
      <c r="L35">
        <v>196.99</v>
      </c>
      <c r="M35" s="21" t="s">
        <v>32</v>
      </c>
      <c r="N35">
        <v>446.71</v>
      </c>
      <c r="O35" s="1" t="s">
        <v>32</v>
      </c>
      <c r="P35">
        <v>146.68</v>
      </c>
      <c r="Q35">
        <v>248</v>
      </c>
      <c r="R35" s="1" t="s">
        <v>33</v>
      </c>
      <c r="S35">
        <v>255.08</v>
      </c>
      <c r="T35" s="1" t="s">
        <v>32</v>
      </c>
      <c r="U35">
        <v>576.86</v>
      </c>
      <c r="V35" s="4" t="s">
        <v>31</v>
      </c>
      <c r="W35">
        <v>720.31</v>
      </c>
      <c r="Y35" s="29" t="s">
        <v>31</v>
      </c>
      <c r="Z35">
        <v>256.32</v>
      </c>
    </row>
    <row r="36" spans="1:26" ht="20.100000000000001" customHeight="1">
      <c r="A36" s="4" t="s">
        <v>36</v>
      </c>
      <c r="B36" s="5">
        <v>80</v>
      </c>
      <c r="C36" s="4" t="s">
        <v>32</v>
      </c>
      <c r="D36">
        <v>232.9</v>
      </c>
      <c r="E36" s="11" t="s">
        <v>33</v>
      </c>
      <c r="F36">
        <v>-20</v>
      </c>
      <c r="G36">
        <v>256.12</v>
      </c>
      <c r="H36" s="12" t="s">
        <v>33</v>
      </c>
      <c r="I36" s="14"/>
      <c r="J36">
        <v>240.7</v>
      </c>
      <c r="K36" s="1" t="s">
        <v>33</v>
      </c>
      <c r="L36">
        <v>183.28</v>
      </c>
      <c r="M36" s="21" t="s">
        <v>33</v>
      </c>
      <c r="N36">
        <v>269.38</v>
      </c>
      <c r="O36" s="1" t="s">
        <v>33</v>
      </c>
      <c r="P36">
        <v>131.08000000000001</v>
      </c>
      <c r="Q36">
        <v>275.2</v>
      </c>
      <c r="R36" s="1" t="s">
        <v>34</v>
      </c>
      <c r="S36">
        <v>509.98</v>
      </c>
      <c r="T36" s="1" t="s">
        <v>33</v>
      </c>
      <c r="U36">
        <v>146.51</v>
      </c>
      <c r="V36" s="4" t="s">
        <v>32</v>
      </c>
      <c r="W36">
        <v>232.9</v>
      </c>
      <c r="Y36" s="29" t="s">
        <v>32</v>
      </c>
      <c r="Z36">
        <v>233.89</v>
      </c>
    </row>
    <row r="37" spans="1:26" ht="20.100000000000001" customHeight="1">
      <c r="A37" s="4" t="s">
        <v>37</v>
      </c>
      <c r="B37" s="5">
        <v>80</v>
      </c>
      <c r="C37" s="4" t="s">
        <v>33</v>
      </c>
      <c r="D37">
        <v>292.47000000000003</v>
      </c>
      <c r="E37" s="11" t="s">
        <v>120</v>
      </c>
      <c r="G37">
        <v>530.91</v>
      </c>
      <c r="H37" s="12" t="s">
        <v>34</v>
      </c>
      <c r="I37" s="14"/>
      <c r="J37">
        <v>807.23</v>
      </c>
      <c r="K37" s="1" t="s">
        <v>34</v>
      </c>
      <c r="L37">
        <v>726.35</v>
      </c>
      <c r="M37" s="21" t="s">
        <v>34</v>
      </c>
      <c r="N37">
        <v>868.34</v>
      </c>
      <c r="O37" s="1" t="s">
        <v>34</v>
      </c>
      <c r="P37">
        <v>656.24</v>
      </c>
      <c r="Q37">
        <v>563.20000000000005</v>
      </c>
      <c r="R37" s="1" t="s">
        <v>35</v>
      </c>
      <c r="S37">
        <v>249.04</v>
      </c>
      <c r="T37" s="1" t="s">
        <v>34</v>
      </c>
      <c r="U37">
        <v>1144.25</v>
      </c>
      <c r="V37" s="4" t="s">
        <v>33</v>
      </c>
      <c r="W37">
        <v>292.47000000000003</v>
      </c>
      <c r="Y37" s="29" t="s">
        <v>33</v>
      </c>
      <c r="Z37">
        <v>97.34</v>
      </c>
    </row>
    <row r="38" spans="1:26" ht="20.100000000000001" customHeight="1">
      <c r="A38" s="4" t="s">
        <v>41</v>
      </c>
      <c r="B38" s="5">
        <v>80</v>
      </c>
      <c r="C38" s="4" t="s">
        <v>35</v>
      </c>
      <c r="D38">
        <v>201.38</v>
      </c>
      <c r="E38" s="11" t="s">
        <v>35</v>
      </c>
      <c r="G38">
        <v>1083.8599999999999</v>
      </c>
      <c r="H38" s="12" t="s">
        <v>35</v>
      </c>
      <c r="I38" s="14"/>
      <c r="J38">
        <v>189.46</v>
      </c>
      <c r="K38" s="1" t="s">
        <v>35</v>
      </c>
      <c r="L38">
        <v>152.88999999999999</v>
      </c>
      <c r="M38" s="21" t="s">
        <v>35</v>
      </c>
      <c r="N38">
        <v>525.48</v>
      </c>
      <c r="O38" s="1" t="s">
        <v>35</v>
      </c>
      <c r="P38">
        <v>141.80000000000001</v>
      </c>
      <c r="Q38">
        <v>159</v>
      </c>
      <c r="R38" s="1" t="s">
        <v>36</v>
      </c>
      <c r="S38">
        <v>150.66</v>
      </c>
      <c r="T38" s="1" t="s">
        <v>35</v>
      </c>
      <c r="U38">
        <v>355.66</v>
      </c>
      <c r="V38" s="4" t="s">
        <v>35</v>
      </c>
      <c r="W38">
        <v>201.38</v>
      </c>
      <c r="Y38" s="29" t="s">
        <v>35</v>
      </c>
      <c r="Z38">
        <v>154.80000000000001</v>
      </c>
    </row>
    <row r="39" spans="1:26" ht="20.100000000000001" customHeight="1">
      <c r="A39" s="4" t="s">
        <v>42</v>
      </c>
      <c r="B39" s="5">
        <v>40</v>
      </c>
      <c r="C39" s="4" t="s">
        <v>36</v>
      </c>
      <c r="D39">
        <v>358.51</v>
      </c>
      <c r="E39" s="11" t="s">
        <v>36</v>
      </c>
      <c r="G39">
        <v>439.56</v>
      </c>
      <c r="H39" s="12" t="s">
        <v>36</v>
      </c>
      <c r="I39" s="14"/>
      <c r="J39">
        <v>293.85000000000002</v>
      </c>
      <c r="K39" s="1" t="s">
        <v>36</v>
      </c>
      <c r="L39">
        <v>188.08</v>
      </c>
      <c r="M39" s="21" t="s">
        <v>36</v>
      </c>
      <c r="N39">
        <v>213.76</v>
      </c>
      <c r="O39" s="1" t="s">
        <v>36</v>
      </c>
      <c r="P39">
        <v>189.28</v>
      </c>
      <c r="Q39">
        <v>206.4</v>
      </c>
      <c r="R39" s="1" t="s">
        <v>37</v>
      </c>
      <c r="S39">
        <v>420</v>
      </c>
      <c r="T39" s="1" t="s">
        <v>36</v>
      </c>
      <c r="U39">
        <v>413.11</v>
      </c>
      <c r="V39" s="4" t="s">
        <v>36</v>
      </c>
      <c r="W39">
        <v>358.51</v>
      </c>
      <c r="Y39" s="29" t="s">
        <v>36</v>
      </c>
      <c r="Z39">
        <v>65.92</v>
      </c>
    </row>
    <row r="40" spans="1:26" ht="20.100000000000001" customHeight="1">
      <c r="A40" s="4" t="s">
        <v>43</v>
      </c>
      <c r="B40" s="5">
        <v>80</v>
      </c>
      <c r="C40" s="4" t="s">
        <v>37</v>
      </c>
      <c r="D40">
        <v>720.84</v>
      </c>
      <c r="E40" s="11" t="s">
        <v>37</v>
      </c>
      <c r="F40">
        <v>-140</v>
      </c>
      <c r="G40">
        <v>443.1</v>
      </c>
      <c r="H40" s="12" t="s">
        <v>37</v>
      </c>
      <c r="I40" s="15">
        <v>-20</v>
      </c>
      <c r="J40">
        <v>584.22</v>
      </c>
      <c r="K40" s="1" t="s">
        <v>37</v>
      </c>
      <c r="L40">
        <v>462.1</v>
      </c>
      <c r="M40" s="21" t="s">
        <v>37</v>
      </c>
      <c r="N40">
        <v>787.49</v>
      </c>
      <c r="O40" s="1" t="s">
        <v>37</v>
      </c>
      <c r="P40">
        <v>416.5</v>
      </c>
      <c r="Q40">
        <v>563</v>
      </c>
      <c r="R40" s="1" t="s">
        <v>39</v>
      </c>
      <c r="S40">
        <v>186.33</v>
      </c>
      <c r="T40" s="1" t="s">
        <v>37</v>
      </c>
      <c r="U40">
        <v>801.25</v>
      </c>
      <c r="V40" s="4" t="s">
        <v>37</v>
      </c>
      <c r="W40">
        <v>720.84</v>
      </c>
      <c r="Y40" s="29" t="s">
        <v>37</v>
      </c>
      <c r="Z40">
        <v>225.66</v>
      </c>
    </row>
    <row r="41" spans="1:26" ht="20.100000000000001" customHeight="1">
      <c r="A41" s="4" t="s">
        <v>44</v>
      </c>
      <c r="B41" s="5">
        <v>320</v>
      </c>
      <c r="C41" s="4" t="s">
        <v>38</v>
      </c>
      <c r="D41">
        <v>213.16</v>
      </c>
      <c r="E41" s="11" t="s">
        <v>38</v>
      </c>
      <c r="G41">
        <v>773.86</v>
      </c>
      <c r="H41" s="12" t="s">
        <v>38</v>
      </c>
      <c r="I41" s="16"/>
      <c r="J41">
        <v>131.04</v>
      </c>
      <c r="K41" s="1" t="s">
        <v>38</v>
      </c>
      <c r="L41">
        <v>106.2</v>
      </c>
      <c r="M41" s="21" t="s">
        <v>38</v>
      </c>
      <c r="N41">
        <v>227.73</v>
      </c>
      <c r="O41" s="1" t="s">
        <v>38</v>
      </c>
      <c r="P41">
        <v>218.12</v>
      </c>
      <c r="Q41">
        <v>263.2</v>
      </c>
      <c r="R41" s="1" t="s">
        <v>40</v>
      </c>
      <c r="S41">
        <v>123.1</v>
      </c>
      <c r="T41" s="1" t="s">
        <v>38</v>
      </c>
      <c r="U41">
        <v>283.18</v>
      </c>
      <c r="V41" s="4" t="s">
        <v>38</v>
      </c>
      <c r="W41">
        <v>213.16</v>
      </c>
      <c r="Y41" s="29" t="s">
        <v>38</v>
      </c>
      <c r="Z41">
        <v>81.86</v>
      </c>
    </row>
    <row r="42" spans="1:26" ht="20.100000000000001" customHeight="1">
      <c r="A42" s="4" t="s">
        <v>45</v>
      </c>
      <c r="B42" s="5">
        <v>40</v>
      </c>
      <c r="C42" s="4" t="s">
        <v>39</v>
      </c>
      <c r="D42">
        <v>371.16</v>
      </c>
      <c r="E42" s="11" t="s">
        <v>39</v>
      </c>
      <c r="G42">
        <v>500.64</v>
      </c>
      <c r="H42" s="12" t="s">
        <v>39</v>
      </c>
      <c r="I42" s="16"/>
      <c r="J42">
        <v>320.04000000000002</v>
      </c>
      <c r="K42" s="1" t="s">
        <v>39</v>
      </c>
      <c r="L42">
        <v>219.09</v>
      </c>
      <c r="M42" s="21" t="s">
        <v>39</v>
      </c>
      <c r="N42">
        <v>281.27</v>
      </c>
      <c r="O42" s="1" t="s">
        <v>39</v>
      </c>
      <c r="P42">
        <v>245.2</v>
      </c>
      <c r="Q42">
        <v>326.60000000000002</v>
      </c>
      <c r="R42" s="1" t="s">
        <v>42</v>
      </c>
      <c r="S42">
        <v>60.36</v>
      </c>
      <c r="T42" s="1" t="s">
        <v>39</v>
      </c>
      <c r="U42">
        <v>385.01</v>
      </c>
      <c r="V42" s="4" t="s">
        <v>39</v>
      </c>
      <c r="W42">
        <v>371.16</v>
      </c>
      <c r="Y42" s="29" t="s">
        <v>39</v>
      </c>
      <c r="Z42">
        <v>199.87</v>
      </c>
    </row>
    <row r="43" spans="1:26" ht="20.100000000000001" customHeight="1">
      <c r="A43" s="4" t="s">
        <v>46</v>
      </c>
      <c r="B43" s="5">
        <v>200</v>
      </c>
      <c r="C43" s="4" t="s">
        <v>40</v>
      </c>
      <c r="D43">
        <v>136.63999999999999</v>
      </c>
      <c r="E43" s="11" t="s">
        <v>40</v>
      </c>
      <c r="G43">
        <v>414.01</v>
      </c>
      <c r="H43" s="12" t="s">
        <v>40</v>
      </c>
      <c r="I43" s="16"/>
      <c r="J43">
        <v>123.28</v>
      </c>
      <c r="K43" s="1" t="s">
        <v>40</v>
      </c>
      <c r="L43">
        <v>157.04</v>
      </c>
      <c r="M43" s="21" t="s">
        <v>41</v>
      </c>
      <c r="N43">
        <v>472.68</v>
      </c>
      <c r="O43" s="1" t="s">
        <v>40</v>
      </c>
      <c r="P43">
        <v>116.64</v>
      </c>
      <c r="Q43">
        <v>110</v>
      </c>
      <c r="R43" s="1" t="s">
        <v>43</v>
      </c>
      <c r="S43">
        <v>504.9</v>
      </c>
      <c r="T43" s="1" t="s">
        <v>41</v>
      </c>
      <c r="U43">
        <v>729.27</v>
      </c>
      <c r="V43" s="4" t="s">
        <v>40</v>
      </c>
      <c r="W43">
        <v>136.63999999999999</v>
      </c>
      <c r="Y43" s="29" t="s">
        <v>41</v>
      </c>
      <c r="Z43">
        <v>358.19</v>
      </c>
    </row>
    <row r="44" spans="1:26" ht="20.100000000000001" customHeight="1">
      <c r="A44" s="4" t="s">
        <v>47</v>
      </c>
      <c r="B44" s="5">
        <v>40</v>
      </c>
      <c r="C44" s="4" t="s">
        <v>41</v>
      </c>
      <c r="D44">
        <v>503.01</v>
      </c>
      <c r="E44" s="11" t="s">
        <v>41</v>
      </c>
      <c r="G44">
        <v>262.22000000000003</v>
      </c>
      <c r="H44" s="12" t="s">
        <v>41</v>
      </c>
      <c r="I44" s="16"/>
      <c r="J44">
        <v>441.32</v>
      </c>
      <c r="K44" s="1" t="s">
        <v>41</v>
      </c>
      <c r="L44">
        <v>353.44</v>
      </c>
      <c r="M44" s="21" t="s">
        <v>42</v>
      </c>
      <c r="N44">
        <v>479.91</v>
      </c>
      <c r="O44" s="1" t="s">
        <v>41</v>
      </c>
      <c r="P44">
        <v>337.44</v>
      </c>
      <c r="Q44">
        <v>508.4</v>
      </c>
      <c r="R44" s="1" t="s">
        <v>44</v>
      </c>
      <c r="S44">
        <v>875.79</v>
      </c>
      <c r="T44" s="1" t="s">
        <v>42</v>
      </c>
      <c r="U44">
        <v>455.38</v>
      </c>
      <c r="V44" s="4" t="s">
        <v>41</v>
      </c>
      <c r="W44">
        <v>503.01</v>
      </c>
      <c r="Y44" s="29" t="s">
        <v>42</v>
      </c>
      <c r="Z44">
        <v>348.41</v>
      </c>
    </row>
    <row r="45" spans="1:26" ht="20.100000000000001" customHeight="1">
      <c r="A45" s="4" t="s">
        <v>48</v>
      </c>
      <c r="B45" s="5">
        <v>80</v>
      </c>
      <c r="C45" s="4" t="s">
        <v>42</v>
      </c>
      <c r="D45">
        <v>291.31</v>
      </c>
      <c r="E45" s="11" t="s">
        <v>42</v>
      </c>
      <c r="G45">
        <v>624.21</v>
      </c>
      <c r="H45" s="12" t="s">
        <v>42</v>
      </c>
      <c r="I45" s="16"/>
      <c r="J45">
        <v>200.11</v>
      </c>
      <c r="K45" s="1" t="s">
        <v>42</v>
      </c>
      <c r="L45">
        <v>101.18</v>
      </c>
      <c r="M45" s="21" t="s">
        <v>43</v>
      </c>
      <c r="N45">
        <v>575.41</v>
      </c>
      <c r="O45" s="1" t="s">
        <v>42</v>
      </c>
      <c r="P45">
        <v>139.19999999999999</v>
      </c>
      <c r="Q45">
        <v>354</v>
      </c>
      <c r="R45" s="1" t="s">
        <v>45</v>
      </c>
      <c r="S45">
        <v>79.62</v>
      </c>
      <c r="T45" s="1" t="s">
        <v>43</v>
      </c>
      <c r="U45">
        <v>869.28</v>
      </c>
      <c r="V45" s="4" t="s">
        <v>42</v>
      </c>
      <c r="W45">
        <v>291.31</v>
      </c>
      <c r="Y45" s="29" t="s">
        <v>43</v>
      </c>
      <c r="Z45">
        <v>158.96</v>
      </c>
    </row>
    <row r="46" spans="1:26" ht="20.100000000000001" customHeight="1">
      <c r="A46" s="4" t="s">
        <v>50</v>
      </c>
      <c r="B46" s="5">
        <v>40</v>
      </c>
      <c r="C46" s="4" t="s">
        <v>43</v>
      </c>
      <c r="D46">
        <v>795.1</v>
      </c>
      <c r="E46" s="11" t="s">
        <v>43</v>
      </c>
      <c r="G46">
        <v>306.67</v>
      </c>
      <c r="H46" s="12" t="s">
        <v>43</v>
      </c>
      <c r="I46" s="14"/>
      <c r="J46">
        <v>683.23</v>
      </c>
      <c r="K46" s="1" t="s">
        <v>43</v>
      </c>
      <c r="L46">
        <v>468.56</v>
      </c>
      <c r="M46" s="21" t="s">
        <v>44</v>
      </c>
      <c r="N46">
        <v>984.98</v>
      </c>
      <c r="O46" s="1" t="s">
        <v>43</v>
      </c>
      <c r="P46">
        <v>677.4</v>
      </c>
      <c r="Q46">
        <v>904.8</v>
      </c>
      <c r="R46" s="1" t="s">
        <v>46</v>
      </c>
      <c r="S46">
        <v>253.34</v>
      </c>
      <c r="T46" s="1" t="s">
        <v>44</v>
      </c>
      <c r="U46">
        <v>1070.3800000000001</v>
      </c>
      <c r="V46" s="4" t="s">
        <v>43</v>
      </c>
      <c r="W46">
        <v>795.1</v>
      </c>
      <c r="Y46" s="29" t="s">
        <v>44</v>
      </c>
      <c r="Z46">
        <v>425.5</v>
      </c>
    </row>
    <row r="47" spans="1:26" ht="20.100000000000001" customHeight="1">
      <c r="A47" s="4" t="s">
        <v>52</v>
      </c>
      <c r="B47" s="5">
        <v>160</v>
      </c>
      <c r="C47" s="4" t="s">
        <v>44</v>
      </c>
      <c r="D47">
        <v>1093.3699999999999</v>
      </c>
      <c r="E47" s="11" t="s">
        <v>44</v>
      </c>
      <c r="F47">
        <v>-20</v>
      </c>
      <c r="G47">
        <v>950.04</v>
      </c>
      <c r="H47" s="12" t="s">
        <v>44</v>
      </c>
      <c r="I47" s="14">
        <v>-40</v>
      </c>
      <c r="J47">
        <v>738.04</v>
      </c>
      <c r="K47" s="1" t="s">
        <v>44</v>
      </c>
      <c r="L47">
        <v>648.11</v>
      </c>
      <c r="M47" s="21" t="s">
        <v>45</v>
      </c>
      <c r="N47">
        <v>155.63999999999999</v>
      </c>
      <c r="O47" s="1" t="s">
        <v>44</v>
      </c>
      <c r="P47">
        <v>677.14</v>
      </c>
      <c r="Q47">
        <v>743.8</v>
      </c>
      <c r="R47" s="1" t="s">
        <v>47</v>
      </c>
      <c r="S47">
        <v>137.46</v>
      </c>
      <c r="T47" s="1" t="s">
        <v>45</v>
      </c>
      <c r="U47">
        <v>156.24</v>
      </c>
      <c r="V47" s="4" t="s">
        <v>44</v>
      </c>
      <c r="W47">
        <v>1093.3699999999999</v>
      </c>
      <c r="Y47" s="29" t="s">
        <v>45</v>
      </c>
      <c r="Z47">
        <v>114.02</v>
      </c>
    </row>
    <row r="48" spans="1:26" ht="20.100000000000001" customHeight="1">
      <c r="A48" s="4" t="s">
        <v>53</v>
      </c>
      <c r="B48" s="5">
        <v>80</v>
      </c>
      <c r="C48" s="4" t="s">
        <v>45</v>
      </c>
      <c r="D48">
        <v>227.52</v>
      </c>
      <c r="E48" s="11" t="s">
        <v>45</v>
      </c>
      <c r="F48">
        <v>-20</v>
      </c>
      <c r="G48">
        <v>1313.93</v>
      </c>
      <c r="H48" s="12" t="s">
        <v>45</v>
      </c>
      <c r="I48" s="16"/>
      <c r="J48">
        <v>207.31</v>
      </c>
      <c r="K48" s="1" t="s">
        <v>45</v>
      </c>
      <c r="L48">
        <v>175.53</v>
      </c>
      <c r="M48" s="21" t="s">
        <v>46</v>
      </c>
      <c r="N48">
        <v>536.77</v>
      </c>
      <c r="O48" s="1" t="s">
        <v>45</v>
      </c>
      <c r="P48">
        <v>125.92</v>
      </c>
      <c r="Q48">
        <v>176.4</v>
      </c>
      <c r="R48" s="1" t="s">
        <v>48</v>
      </c>
      <c r="S48">
        <v>424.8</v>
      </c>
      <c r="T48" s="1" t="s">
        <v>46</v>
      </c>
      <c r="U48">
        <v>842.74</v>
      </c>
      <c r="V48" s="4" t="s">
        <v>45</v>
      </c>
      <c r="W48">
        <v>227.52</v>
      </c>
      <c r="Y48" s="29" t="s">
        <v>46</v>
      </c>
      <c r="Z48">
        <v>233.82</v>
      </c>
    </row>
    <row r="49" spans="1:26" ht="20.100000000000001" customHeight="1">
      <c r="A49" s="6" t="s">
        <v>54</v>
      </c>
      <c r="B49" s="5">
        <v>80</v>
      </c>
      <c r="C49" s="4" t="s">
        <v>46</v>
      </c>
      <c r="D49">
        <v>761.36</v>
      </c>
      <c r="E49" s="11" t="s">
        <v>46</v>
      </c>
      <c r="F49">
        <v>-100</v>
      </c>
      <c r="G49">
        <v>502.09</v>
      </c>
      <c r="H49" s="12" t="s">
        <v>46</v>
      </c>
      <c r="I49" s="16"/>
      <c r="J49">
        <v>620.36</v>
      </c>
      <c r="K49" s="1" t="s">
        <v>46</v>
      </c>
      <c r="L49">
        <v>438.34</v>
      </c>
      <c r="M49" s="21" t="s">
        <v>47</v>
      </c>
      <c r="N49">
        <v>298.52</v>
      </c>
      <c r="O49" s="1" t="s">
        <v>46</v>
      </c>
      <c r="P49">
        <v>406.87</v>
      </c>
      <c r="Q49">
        <v>543.4</v>
      </c>
      <c r="R49" s="1" t="s">
        <v>49</v>
      </c>
      <c r="S49">
        <v>332.29</v>
      </c>
      <c r="T49" s="1" t="s">
        <v>47</v>
      </c>
      <c r="U49">
        <v>283.70999999999998</v>
      </c>
      <c r="V49" s="4" t="s">
        <v>46</v>
      </c>
      <c r="W49">
        <v>761.36</v>
      </c>
      <c r="Y49" s="29" t="s">
        <v>47</v>
      </c>
      <c r="Z49">
        <v>231.38</v>
      </c>
    </row>
    <row r="50" spans="1:26" ht="20.100000000000001" customHeight="1">
      <c r="A50" s="4" t="s">
        <v>55</v>
      </c>
      <c r="B50" s="5">
        <v>40</v>
      </c>
      <c r="C50" s="4" t="s">
        <v>47</v>
      </c>
      <c r="D50">
        <v>385.14</v>
      </c>
      <c r="E50" s="11" t="s">
        <v>47</v>
      </c>
      <c r="F50">
        <v>-40</v>
      </c>
      <c r="G50">
        <v>769.36</v>
      </c>
      <c r="H50" s="12" t="s">
        <v>47</v>
      </c>
      <c r="I50" s="16"/>
      <c r="J50" s="17">
        <v>289.68</v>
      </c>
      <c r="K50" s="1" t="s">
        <v>47</v>
      </c>
      <c r="L50">
        <v>274.77</v>
      </c>
      <c r="M50" s="21" t="s">
        <v>48</v>
      </c>
      <c r="N50">
        <v>720.41</v>
      </c>
      <c r="O50" s="1" t="s">
        <v>47</v>
      </c>
      <c r="P50">
        <v>182.44</v>
      </c>
      <c r="Q50">
        <v>315.8</v>
      </c>
      <c r="R50" s="1" t="s">
        <v>50</v>
      </c>
      <c r="S50">
        <v>76.39</v>
      </c>
      <c r="T50" s="1" t="s">
        <v>48</v>
      </c>
      <c r="U50">
        <v>784.31</v>
      </c>
      <c r="V50" s="4" t="s">
        <v>47</v>
      </c>
      <c r="W50">
        <v>385.14</v>
      </c>
      <c r="Y50" s="29" t="s">
        <v>48</v>
      </c>
      <c r="Z50">
        <v>298.39</v>
      </c>
    </row>
    <row r="51" spans="1:26" ht="20.100000000000001" customHeight="1">
      <c r="A51" s="4" t="s">
        <v>56</v>
      </c>
      <c r="B51" s="5">
        <v>80</v>
      </c>
      <c r="C51" s="4" t="s">
        <v>48</v>
      </c>
      <c r="D51">
        <v>487.06</v>
      </c>
      <c r="E51" s="11" t="s">
        <v>48</v>
      </c>
      <c r="G51">
        <v>440.98</v>
      </c>
      <c r="H51" s="12" t="s">
        <v>48</v>
      </c>
      <c r="I51" s="16"/>
      <c r="J51">
        <v>486.22</v>
      </c>
      <c r="K51" s="1" t="s">
        <v>48</v>
      </c>
      <c r="L51">
        <v>262.24</v>
      </c>
      <c r="M51" s="21" t="s">
        <v>49</v>
      </c>
      <c r="N51">
        <v>174.91</v>
      </c>
      <c r="O51" s="1" t="s">
        <v>48</v>
      </c>
      <c r="P51">
        <v>327.16000000000003</v>
      </c>
      <c r="Q51">
        <v>206.4</v>
      </c>
      <c r="R51" s="1" t="s">
        <v>51</v>
      </c>
      <c r="S51">
        <v>510.19</v>
      </c>
      <c r="T51" s="1" t="s">
        <v>49</v>
      </c>
      <c r="U51">
        <v>280.38</v>
      </c>
      <c r="V51" s="4" t="s">
        <v>48</v>
      </c>
      <c r="W51">
        <v>487.06</v>
      </c>
      <c r="Y51" s="29" t="s">
        <v>49</v>
      </c>
      <c r="Z51">
        <v>141.28</v>
      </c>
    </row>
    <row r="52" spans="1:26" ht="20.100000000000001" customHeight="1">
      <c r="A52" s="6" t="s">
        <v>57</v>
      </c>
      <c r="B52" s="5">
        <v>40</v>
      </c>
      <c r="C52" s="4" t="s">
        <v>49</v>
      </c>
      <c r="D52">
        <v>310.36</v>
      </c>
      <c r="E52" s="11" t="s">
        <v>49</v>
      </c>
      <c r="F52">
        <v>-40</v>
      </c>
      <c r="G52">
        <v>690.28</v>
      </c>
      <c r="H52" s="12" t="s">
        <v>49</v>
      </c>
      <c r="I52" s="16"/>
      <c r="J52">
        <v>349.44</v>
      </c>
      <c r="K52" s="1" t="s">
        <v>49</v>
      </c>
      <c r="L52">
        <v>319.91000000000003</v>
      </c>
      <c r="M52" s="21" t="s">
        <v>50</v>
      </c>
      <c r="N52">
        <v>447.06</v>
      </c>
      <c r="O52" s="1" t="s">
        <v>49</v>
      </c>
      <c r="P52">
        <v>159.28</v>
      </c>
      <c r="Q52">
        <v>256.8</v>
      </c>
      <c r="R52" s="1" t="s">
        <v>52</v>
      </c>
      <c r="S52">
        <v>364.34</v>
      </c>
      <c r="T52" s="1" t="s">
        <v>50</v>
      </c>
      <c r="U52">
        <v>430.4</v>
      </c>
      <c r="V52" s="4" t="s">
        <v>49</v>
      </c>
      <c r="W52">
        <v>310.36</v>
      </c>
      <c r="Y52" s="29" t="s">
        <v>50</v>
      </c>
      <c r="Z52">
        <v>126.85</v>
      </c>
    </row>
    <row r="53" spans="1:26" ht="20.100000000000001" customHeight="1">
      <c r="A53" s="4" t="s">
        <v>59</v>
      </c>
      <c r="B53" s="5">
        <v>200</v>
      </c>
      <c r="C53" s="4" t="s">
        <v>50</v>
      </c>
      <c r="D53">
        <v>416.83</v>
      </c>
      <c r="E53" s="11" t="s">
        <v>50</v>
      </c>
      <c r="F53">
        <v>-40</v>
      </c>
      <c r="G53">
        <v>438.94</v>
      </c>
      <c r="H53" s="12" t="s">
        <v>50</v>
      </c>
      <c r="I53" s="16"/>
      <c r="J53">
        <v>235.64</v>
      </c>
      <c r="K53" s="1" t="s">
        <v>50</v>
      </c>
      <c r="L53">
        <v>166.44</v>
      </c>
      <c r="M53" s="21" t="s">
        <v>51</v>
      </c>
      <c r="N53">
        <v>942.81</v>
      </c>
      <c r="O53" s="1" t="s">
        <v>50</v>
      </c>
      <c r="P53">
        <v>170.16</v>
      </c>
      <c r="Q53">
        <v>280.39999999999998</v>
      </c>
      <c r="R53" s="1" t="s">
        <v>53</v>
      </c>
      <c r="S53">
        <v>298.04000000000002</v>
      </c>
      <c r="T53" s="1" t="s">
        <v>51</v>
      </c>
      <c r="U53">
        <v>1029.52</v>
      </c>
      <c r="V53" s="4" t="s">
        <v>50</v>
      </c>
      <c r="W53">
        <v>416.83</v>
      </c>
      <c r="Y53" s="29" t="s">
        <v>51</v>
      </c>
      <c r="Z53">
        <v>401.01</v>
      </c>
    </row>
    <row r="54" spans="1:26" ht="20.100000000000001" customHeight="1">
      <c r="A54" s="4" t="s">
        <v>60</v>
      </c>
      <c r="B54" s="5">
        <v>80</v>
      </c>
      <c r="C54" s="4" t="s">
        <v>51</v>
      </c>
      <c r="D54">
        <v>845.14</v>
      </c>
      <c r="E54" s="11" t="s">
        <v>51</v>
      </c>
      <c r="F54">
        <v>-80</v>
      </c>
      <c r="G54">
        <v>349.71</v>
      </c>
      <c r="H54" s="12" t="s">
        <v>51</v>
      </c>
      <c r="I54" s="14"/>
      <c r="J54" s="17">
        <v>541.19000000000005</v>
      </c>
      <c r="K54" s="1" t="s">
        <v>51</v>
      </c>
      <c r="L54">
        <v>506.88</v>
      </c>
      <c r="M54" s="21" t="s">
        <v>52</v>
      </c>
      <c r="N54">
        <v>517.54999999999995</v>
      </c>
      <c r="O54" s="1" t="s">
        <v>51</v>
      </c>
      <c r="P54">
        <v>372.04</v>
      </c>
      <c r="Q54">
        <v>651.4</v>
      </c>
      <c r="R54" s="1" t="s">
        <v>55</v>
      </c>
      <c r="S54">
        <v>127.58</v>
      </c>
      <c r="T54" s="1" t="s">
        <v>52</v>
      </c>
      <c r="U54">
        <v>90.25</v>
      </c>
      <c r="V54" s="4" t="s">
        <v>51</v>
      </c>
      <c r="W54">
        <v>845.14</v>
      </c>
      <c r="Y54" s="29" t="s">
        <v>52</v>
      </c>
      <c r="Z54">
        <v>220.75</v>
      </c>
    </row>
    <row r="55" spans="1:26" ht="20.100000000000001" customHeight="1">
      <c r="A55" s="4" t="s">
        <v>61</v>
      </c>
      <c r="B55" s="5">
        <v>120</v>
      </c>
      <c r="C55" s="4" t="s">
        <v>52</v>
      </c>
      <c r="D55">
        <v>559.04</v>
      </c>
      <c r="E55" s="11" t="s">
        <v>52</v>
      </c>
      <c r="F55">
        <v>-20</v>
      </c>
      <c r="G55">
        <v>1062.26</v>
      </c>
      <c r="H55" s="12" t="s">
        <v>52</v>
      </c>
      <c r="I55" s="14">
        <v>-20</v>
      </c>
      <c r="J55">
        <v>373.61</v>
      </c>
      <c r="K55" s="1" t="s">
        <v>52</v>
      </c>
      <c r="L55">
        <v>267.42</v>
      </c>
      <c r="M55" s="21" t="s">
        <v>53</v>
      </c>
      <c r="N55">
        <v>441.66</v>
      </c>
      <c r="O55" s="1" t="s">
        <v>52</v>
      </c>
      <c r="P55">
        <v>338.4</v>
      </c>
      <c r="Q55">
        <v>352.2</v>
      </c>
      <c r="R55" s="1" t="s">
        <v>56</v>
      </c>
      <c r="S55">
        <v>229.6</v>
      </c>
      <c r="T55" s="1" t="s">
        <v>53</v>
      </c>
      <c r="U55">
        <v>408.43</v>
      </c>
      <c r="V55" s="4" t="s">
        <v>52</v>
      </c>
      <c r="W55">
        <v>559.04</v>
      </c>
      <c r="Y55" s="29" t="s">
        <v>53</v>
      </c>
      <c r="Z55">
        <v>139.65</v>
      </c>
    </row>
    <row r="56" spans="1:26" ht="20.100000000000001" customHeight="1">
      <c r="A56" s="6" t="s">
        <v>62</v>
      </c>
      <c r="B56" s="5">
        <v>40</v>
      </c>
      <c r="C56" s="4" t="s">
        <v>53</v>
      </c>
      <c r="D56">
        <v>382.38</v>
      </c>
      <c r="E56" s="11" t="s">
        <v>53</v>
      </c>
      <c r="G56">
        <v>821.13</v>
      </c>
      <c r="H56" s="12" t="s">
        <v>53</v>
      </c>
      <c r="I56" s="16"/>
      <c r="J56">
        <v>308.91000000000003</v>
      </c>
      <c r="K56" s="1" t="s">
        <v>53</v>
      </c>
      <c r="L56">
        <v>329.31</v>
      </c>
      <c r="M56" s="21" t="s">
        <v>54</v>
      </c>
      <c r="N56">
        <v>166.45</v>
      </c>
      <c r="O56" s="1" t="s">
        <v>53</v>
      </c>
      <c r="P56">
        <v>194.8</v>
      </c>
      <c r="Q56">
        <v>261.8</v>
      </c>
      <c r="R56" s="1" t="s">
        <v>57</v>
      </c>
      <c r="S56">
        <v>374.48</v>
      </c>
      <c r="T56" s="1" t="s">
        <v>54</v>
      </c>
      <c r="U56">
        <v>470.86</v>
      </c>
      <c r="V56" s="4" t="s">
        <v>53</v>
      </c>
      <c r="W56">
        <v>382.38</v>
      </c>
      <c r="Y56" s="29" t="s">
        <v>54</v>
      </c>
      <c r="Z56">
        <v>125.1</v>
      </c>
    </row>
    <row r="57" spans="1:26" ht="20.100000000000001" customHeight="1">
      <c r="A57" s="4" t="s">
        <v>63</v>
      </c>
      <c r="B57" s="5">
        <v>160</v>
      </c>
      <c r="C57" s="4" t="s">
        <v>54</v>
      </c>
      <c r="D57">
        <v>306.77</v>
      </c>
      <c r="E57" s="11" t="s">
        <v>54</v>
      </c>
      <c r="G57">
        <v>628.53</v>
      </c>
      <c r="H57" s="12" t="s">
        <v>54</v>
      </c>
      <c r="I57" s="16"/>
      <c r="J57">
        <v>162.94</v>
      </c>
      <c r="K57" s="1" t="s">
        <v>54</v>
      </c>
      <c r="L57">
        <v>121.2</v>
      </c>
      <c r="M57" s="21" t="s">
        <v>55</v>
      </c>
      <c r="N57">
        <v>275.06</v>
      </c>
      <c r="O57" s="1" t="s">
        <v>54</v>
      </c>
      <c r="P57">
        <v>147.88</v>
      </c>
      <c r="Q57">
        <v>216.6</v>
      </c>
      <c r="R57" s="1" t="s">
        <v>58</v>
      </c>
      <c r="S57">
        <v>207.58</v>
      </c>
      <c r="T57" s="1" t="s">
        <v>55</v>
      </c>
      <c r="U57">
        <v>105.07</v>
      </c>
      <c r="V57" s="4" t="s">
        <v>54</v>
      </c>
      <c r="W57">
        <v>306.77</v>
      </c>
      <c r="Y57" s="29" t="s">
        <v>55</v>
      </c>
      <c r="Z57">
        <v>44.78</v>
      </c>
    </row>
    <row r="58" spans="1:26" ht="20.100000000000001" customHeight="1">
      <c r="A58" s="4" t="s">
        <v>65</v>
      </c>
      <c r="B58" s="5">
        <v>40</v>
      </c>
      <c r="C58" s="4" t="s">
        <v>55</v>
      </c>
      <c r="D58">
        <v>335.75</v>
      </c>
      <c r="E58" s="11" t="s">
        <v>55</v>
      </c>
      <c r="G58">
        <v>273.33</v>
      </c>
      <c r="H58" s="12" t="s">
        <v>55</v>
      </c>
      <c r="I58" s="18"/>
      <c r="J58">
        <v>314.31</v>
      </c>
      <c r="K58" s="1" t="s">
        <v>55</v>
      </c>
      <c r="L58">
        <v>159.04</v>
      </c>
      <c r="M58" s="21" t="s">
        <v>56</v>
      </c>
      <c r="N58">
        <v>432.13</v>
      </c>
      <c r="O58" s="1" t="s">
        <v>55</v>
      </c>
      <c r="P58">
        <v>335.96</v>
      </c>
      <c r="Q58">
        <v>217.2</v>
      </c>
      <c r="R58" s="1" t="s">
        <v>59</v>
      </c>
      <c r="S58">
        <v>613.30999999999995</v>
      </c>
      <c r="T58" s="1" t="s">
        <v>56</v>
      </c>
      <c r="U58">
        <v>556.78</v>
      </c>
      <c r="V58" s="4" t="s">
        <v>55</v>
      </c>
      <c r="W58">
        <v>335.75</v>
      </c>
      <c r="Y58" s="29" t="s">
        <v>56</v>
      </c>
      <c r="Z58">
        <v>335.21</v>
      </c>
    </row>
    <row r="59" spans="1:26" ht="20.100000000000001" customHeight="1">
      <c r="A59" s="4" t="s">
        <v>66</v>
      </c>
      <c r="B59" s="5">
        <v>40</v>
      </c>
      <c r="C59" s="4" t="s">
        <v>56</v>
      </c>
      <c r="D59">
        <v>358.57</v>
      </c>
      <c r="E59" s="11" t="s">
        <v>56</v>
      </c>
      <c r="F59">
        <v>-140</v>
      </c>
      <c r="G59">
        <v>397.7</v>
      </c>
      <c r="H59" s="12" t="s">
        <v>56</v>
      </c>
      <c r="I59" s="14">
        <v>-40</v>
      </c>
      <c r="J59" s="17">
        <v>343.87</v>
      </c>
      <c r="K59" s="1" t="s">
        <v>56</v>
      </c>
      <c r="L59">
        <v>295.23</v>
      </c>
      <c r="M59" s="21" t="s">
        <v>57</v>
      </c>
      <c r="N59">
        <v>596.39</v>
      </c>
      <c r="O59" s="1" t="s">
        <v>56</v>
      </c>
      <c r="P59">
        <v>245.64</v>
      </c>
      <c r="Q59">
        <v>373.4</v>
      </c>
      <c r="R59" s="1" t="s">
        <v>60</v>
      </c>
      <c r="S59">
        <v>231.2</v>
      </c>
      <c r="T59" s="1" t="s">
        <v>57</v>
      </c>
      <c r="U59">
        <v>675.84</v>
      </c>
      <c r="V59" s="4" t="s">
        <v>56</v>
      </c>
      <c r="W59">
        <v>358.57</v>
      </c>
      <c r="Y59" s="29" t="s">
        <v>57</v>
      </c>
      <c r="Z59">
        <v>367.97</v>
      </c>
    </row>
    <row r="60" spans="1:26" ht="20.100000000000001" customHeight="1">
      <c r="A60" s="4" t="s">
        <v>67</v>
      </c>
      <c r="B60" s="5">
        <v>120</v>
      </c>
      <c r="C60" s="4" t="s">
        <v>57</v>
      </c>
      <c r="D60">
        <v>579.88</v>
      </c>
      <c r="E60" s="11" t="s">
        <v>57</v>
      </c>
      <c r="G60">
        <v>582.6</v>
      </c>
      <c r="H60" s="12" t="s">
        <v>57</v>
      </c>
      <c r="I60" s="16"/>
      <c r="J60">
        <v>433.31</v>
      </c>
      <c r="K60" s="1" t="s">
        <v>57</v>
      </c>
      <c r="L60">
        <v>229.54</v>
      </c>
      <c r="M60" s="21" t="s">
        <v>58</v>
      </c>
      <c r="N60">
        <v>43.45</v>
      </c>
      <c r="O60" s="1" t="s">
        <v>57</v>
      </c>
      <c r="P60">
        <v>313.79000000000002</v>
      </c>
      <c r="Q60">
        <v>263.8</v>
      </c>
      <c r="R60" s="1" t="s">
        <v>61</v>
      </c>
      <c r="S60">
        <v>333.22</v>
      </c>
      <c r="T60" s="1" t="s">
        <v>58</v>
      </c>
      <c r="U60">
        <v>168.17</v>
      </c>
      <c r="V60" s="4" t="s">
        <v>57</v>
      </c>
      <c r="W60">
        <v>579.88</v>
      </c>
      <c r="Y60" s="29" t="s">
        <v>58</v>
      </c>
      <c r="Z60">
        <v>2.56</v>
      </c>
    </row>
    <row r="61" spans="1:26" ht="20.100000000000001" customHeight="1">
      <c r="A61" s="4" t="s">
        <v>68</v>
      </c>
      <c r="B61" s="5">
        <v>120</v>
      </c>
      <c r="C61" s="4" t="s">
        <v>58</v>
      </c>
      <c r="D61">
        <v>79.680000000000007</v>
      </c>
      <c r="E61" s="11" t="s">
        <v>58</v>
      </c>
      <c r="F61">
        <v>-40</v>
      </c>
      <c r="G61">
        <v>744.52</v>
      </c>
      <c r="H61" s="12" t="s">
        <v>58</v>
      </c>
      <c r="I61" s="16"/>
      <c r="J61">
        <v>174.88</v>
      </c>
      <c r="K61" s="1" t="s">
        <v>58</v>
      </c>
      <c r="L61">
        <v>107.09</v>
      </c>
      <c r="M61" s="21" t="s">
        <v>59</v>
      </c>
      <c r="N61">
        <v>584.55999999999995</v>
      </c>
      <c r="O61" s="1" t="s">
        <v>58</v>
      </c>
      <c r="P61">
        <v>150.91999999999999</v>
      </c>
      <c r="Q61">
        <v>129.6</v>
      </c>
      <c r="R61" s="1" t="s">
        <v>62</v>
      </c>
      <c r="S61">
        <v>173.78</v>
      </c>
      <c r="T61" s="1" t="s">
        <v>59</v>
      </c>
      <c r="U61">
        <v>719.19</v>
      </c>
      <c r="V61" s="4" t="s">
        <v>58</v>
      </c>
      <c r="W61">
        <v>79.680000000000007</v>
      </c>
      <c r="Y61" s="29" t="s">
        <v>59</v>
      </c>
      <c r="Z61">
        <v>469.52</v>
      </c>
    </row>
    <row r="62" spans="1:26" ht="20.100000000000001" customHeight="1">
      <c r="A62" s="4" t="s">
        <v>69</v>
      </c>
      <c r="B62" s="5">
        <v>80</v>
      </c>
      <c r="C62" s="4" t="s">
        <v>59</v>
      </c>
      <c r="D62">
        <v>1022.24</v>
      </c>
      <c r="E62" s="11" t="s">
        <v>59</v>
      </c>
      <c r="F62">
        <v>-20</v>
      </c>
      <c r="G62">
        <v>223.28</v>
      </c>
      <c r="H62" s="12" t="s">
        <v>59</v>
      </c>
      <c r="I62" s="16"/>
      <c r="J62">
        <v>884.98</v>
      </c>
      <c r="K62" s="1" t="s">
        <v>59</v>
      </c>
      <c r="L62">
        <v>660.48</v>
      </c>
      <c r="M62" s="21" t="s">
        <v>60</v>
      </c>
      <c r="N62">
        <v>318.43</v>
      </c>
      <c r="O62" s="1" t="s">
        <v>59</v>
      </c>
      <c r="P62">
        <v>483.68</v>
      </c>
      <c r="Q62">
        <v>525.20000000000005</v>
      </c>
      <c r="R62" s="1" t="s">
        <v>63</v>
      </c>
      <c r="S62">
        <v>218.86</v>
      </c>
      <c r="T62" s="1" t="s">
        <v>60</v>
      </c>
      <c r="U62">
        <v>888.04</v>
      </c>
      <c r="V62" s="4" t="s">
        <v>59</v>
      </c>
      <c r="W62">
        <v>1022.24</v>
      </c>
      <c r="Y62" s="29" t="s">
        <v>60</v>
      </c>
      <c r="Z62">
        <v>142.07</v>
      </c>
    </row>
    <row r="63" spans="1:26" ht="20.100000000000001" customHeight="1">
      <c r="A63" s="4" t="s">
        <v>70</v>
      </c>
      <c r="B63" s="5">
        <v>120</v>
      </c>
      <c r="C63" s="4" t="s">
        <v>60</v>
      </c>
      <c r="D63">
        <v>676.78</v>
      </c>
      <c r="E63" s="11" t="s">
        <v>60</v>
      </c>
      <c r="G63">
        <v>1200.6600000000001</v>
      </c>
      <c r="H63" s="12" t="s">
        <v>60</v>
      </c>
      <c r="I63" s="16"/>
      <c r="J63">
        <v>579.54999999999995</v>
      </c>
      <c r="K63" s="1" t="s">
        <v>60</v>
      </c>
      <c r="L63">
        <v>489.53</v>
      </c>
      <c r="M63" s="21" t="s">
        <v>61</v>
      </c>
      <c r="N63">
        <v>240.88</v>
      </c>
      <c r="O63" s="1" t="s">
        <v>60</v>
      </c>
      <c r="P63">
        <v>396.36</v>
      </c>
      <c r="Q63">
        <v>452.4</v>
      </c>
      <c r="R63" s="1" t="s">
        <v>64</v>
      </c>
      <c r="S63">
        <v>94.55</v>
      </c>
      <c r="T63" s="1" t="s">
        <v>61</v>
      </c>
      <c r="U63">
        <v>353.77</v>
      </c>
      <c r="V63" s="4" t="s">
        <v>60</v>
      </c>
      <c r="W63">
        <v>676.78</v>
      </c>
      <c r="Y63" s="29" t="s">
        <v>61</v>
      </c>
      <c r="Z63">
        <v>77.599999999999994</v>
      </c>
    </row>
    <row r="64" spans="1:26" ht="20.100000000000001" customHeight="1">
      <c r="A64" s="4" t="s">
        <v>71</v>
      </c>
      <c r="B64" s="5">
        <v>40</v>
      </c>
      <c r="C64" s="4" t="s">
        <v>61</v>
      </c>
      <c r="D64">
        <v>379.43</v>
      </c>
      <c r="E64" s="11" t="s">
        <v>61</v>
      </c>
      <c r="G64">
        <v>939.76</v>
      </c>
      <c r="H64" s="12" t="s">
        <v>61</v>
      </c>
      <c r="I64" s="16"/>
      <c r="J64">
        <v>343.36</v>
      </c>
      <c r="K64" s="1" t="s">
        <v>61</v>
      </c>
      <c r="L64">
        <v>311.83999999999997</v>
      </c>
      <c r="M64" s="21" t="s">
        <v>62</v>
      </c>
      <c r="N64">
        <v>389.73</v>
      </c>
      <c r="O64" s="1" t="s">
        <v>61</v>
      </c>
      <c r="P64">
        <v>311</v>
      </c>
      <c r="Q64">
        <v>338.8</v>
      </c>
      <c r="R64" s="1" t="s">
        <v>65</v>
      </c>
      <c r="S64">
        <v>129.41</v>
      </c>
      <c r="T64" s="1" t="s">
        <v>62</v>
      </c>
      <c r="U64">
        <v>362.83</v>
      </c>
      <c r="V64" s="4" t="s">
        <v>61</v>
      </c>
      <c r="W64">
        <v>379.43</v>
      </c>
      <c r="Y64" s="29" t="s">
        <v>62</v>
      </c>
      <c r="Z64">
        <v>173.97</v>
      </c>
    </row>
    <row r="65" spans="1:26" ht="20.100000000000001" customHeight="1">
      <c r="A65" s="4" t="s">
        <v>72</v>
      </c>
      <c r="B65" s="5">
        <v>120</v>
      </c>
      <c r="C65" s="4" t="s">
        <v>62</v>
      </c>
      <c r="D65">
        <v>245.36</v>
      </c>
      <c r="E65" s="11" t="s">
        <v>62</v>
      </c>
      <c r="G65">
        <v>573.38</v>
      </c>
      <c r="H65" s="12" t="s">
        <v>62</v>
      </c>
      <c r="I65" s="16"/>
      <c r="J65" s="17">
        <v>217.97</v>
      </c>
      <c r="K65" s="1" t="s">
        <v>62</v>
      </c>
      <c r="L65">
        <v>111.48</v>
      </c>
      <c r="M65" s="21" t="s">
        <v>63</v>
      </c>
      <c r="N65">
        <v>355.18</v>
      </c>
      <c r="O65" s="1" t="s">
        <v>62</v>
      </c>
      <c r="P65">
        <v>137.88</v>
      </c>
      <c r="Q65">
        <v>289.8</v>
      </c>
      <c r="R65" s="1" t="s">
        <v>66</v>
      </c>
      <c r="S65">
        <v>242.38</v>
      </c>
      <c r="T65" s="1" t="s">
        <v>63</v>
      </c>
      <c r="U65">
        <v>377.74</v>
      </c>
      <c r="V65" s="4" t="s">
        <v>62</v>
      </c>
      <c r="W65">
        <v>245.36</v>
      </c>
      <c r="Y65" s="29" t="s">
        <v>63</v>
      </c>
      <c r="Z65">
        <v>84.23</v>
      </c>
    </row>
    <row r="66" spans="1:26" ht="20.100000000000001" customHeight="1">
      <c r="A66" s="4" t="s">
        <v>73</v>
      </c>
      <c r="B66" s="5">
        <v>120</v>
      </c>
      <c r="C66" s="4" t="s">
        <v>63</v>
      </c>
      <c r="D66">
        <v>493.1</v>
      </c>
      <c r="E66" s="11" t="s">
        <v>63</v>
      </c>
      <c r="G66">
        <v>403.46</v>
      </c>
      <c r="H66" s="12" t="s">
        <v>63</v>
      </c>
      <c r="I66" s="16"/>
      <c r="J66">
        <v>382.23</v>
      </c>
      <c r="K66" s="1" t="s">
        <v>63</v>
      </c>
      <c r="L66">
        <v>339.57</v>
      </c>
      <c r="M66" s="21" t="s">
        <v>64</v>
      </c>
      <c r="N66">
        <v>247.08</v>
      </c>
      <c r="O66" s="1" t="s">
        <v>63</v>
      </c>
      <c r="P66">
        <v>198.2</v>
      </c>
      <c r="Q66">
        <v>357.6</v>
      </c>
      <c r="R66" s="1" t="s">
        <v>67</v>
      </c>
      <c r="S66">
        <v>217.02</v>
      </c>
      <c r="T66" s="1" t="s">
        <v>64</v>
      </c>
      <c r="U66">
        <v>243.13</v>
      </c>
      <c r="V66" s="4" t="s">
        <v>63</v>
      </c>
      <c r="W66">
        <v>493.1</v>
      </c>
      <c r="Y66" s="29" t="s">
        <v>64</v>
      </c>
      <c r="Z66">
        <v>43.1</v>
      </c>
    </row>
    <row r="67" spans="1:26" ht="20.100000000000001" customHeight="1">
      <c r="A67" s="4" t="s">
        <v>113</v>
      </c>
      <c r="B67" s="5">
        <v>120</v>
      </c>
      <c r="C67" s="4" t="s">
        <v>64</v>
      </c>
      <c r="D67">
        <v>258.08</v>
      </c>
      <c r="E67" s="11" t="s">
        <v>64</v>
      </c>
      <c r="G67">
        <v>507.6</v>
      </c>
      <c r="H67" s="12" t="s">
        <v>64</v>
      </c>
      <c r="I67" s="16"/>
      <c r="J67">
        <v>277.37</v>
      </c>
      <c r="K67" s="1" t="s">
        <v>64</v>
      </c>
      <c r="L67">
        <v>226.88</v>
      </c>
      <c r="M67" s="21" t="s">
        <v>65</v>
      </c>
      <c r="N67">
        <v>102.2</v>
      </c>
      <c r="O67" s="1" t="s">
        <v>64</v>
      </c>
      <c r="P67">
        <v>71.36</v>
      </c>
      <c r="Q67">
        <v>74.2</v>
      </c>
      <c r="R67" s="1" t="s">
        <v>68</v>
      </c>
      <c r="S67">
        <v>383.08</v>
      </c>
      <c r="T67" s="24" t="s">
        <v>65</v>
      </c>
      <c r="U67">
        <v>87.64</v>
      </c>
      <c r="V67" s="4" t="s">
        <v>64</v>
      </c>
      <c r="W67">
        <v>258.08</v>
      </c>
      <c r="Y67" s="29" t="s">
        <v>65</v>
      </c>
      <c r="Z67">
        <v>26.19</v>
      </c>
    </row>
    <row r="68" spans="1:26" ht="20.100000000000001" customHeight="1">
      <c r="A68" s="4" t="s">
        <v>75</v>
      </c>
      <c r="B68" s="5">
        <v>40</v>
      </c>
      <c r="C68" s="4" t="s">
        <v>65</v>
      </c>
      <c r="D68">
        <v>99.72</v>
      </c>
      <c r="E68" s="11" t="s">
        <v>65</v>
      </c>
      <c r="G68">
        <v>326.45999999999998</v>
      </c>
      <c r="H68" s="12" t="s">
        <v>65</v>
      </c>
      <c r="I68" s="16"/>
      <c r="J68">
        <v>149.59</v>
      </c>
      <c r="K68" s="1" t="s">
        <v>65</v>
      </c>
      <c r="L68">
        <v>132.04</v>
      </c>
      <c r="M68" s="21" t="s">
        <v>66</v>
      </c>
      <c r="N68">
        <v>189.82</v>
      </c>
      <c r="O68" s="1" t="s">
        <v>65</v>
      </c>
      <c r="P68">
        <v>92.16</v>
      </c>
      <c r="Q68">
        <v>88</v>
      </c>
      <c r="R68" s="1" t="s">
        <v>69</v>
      </c>
      <c r="S68">
        <v>349.74</v>
      </c>
      <c r="T68" s="1" t="s">
        <v>66</v>
      </c>
      <c r="U68">
        <v>231.84</v>
      </c>
      <c r="V68" s="4" t="s">
        <v>65</v>
      </c>
      <c r="W68">
        <v>99.72</v>
      </c>
      <c r="Y68" s="29" t="s">
        <v>66</v>
      </c>
      <c r="Z68">
        <v>155.38</v>
      </c>
    </row>
    <row r="69" spans="1:26" ht="20.100000000000001" customHeight="1">
      <c r="A69" s="4" t="s">
        <v>76</v>
      </c>
      <c r="B69" s="5">
        <v>40</v>
      </c>
      <c r="C69" s="4" t="s">
        <v>66</v>
      </c>
      <c r="D69">
        <v>400.03</v>
      </c>
      <c r="E69" s="11" t="s">
        <v>66</v>
      </c>
      <c r="G69">
        <v>303.77</v>
      </c>
      <c r="H69" s="12" t="s">
        <v>66</v>
      </c>
      <c r="I69" s="16"/>
      <c r="J69">
        <v>313.88</v>
      </c>
      <c r="K69" s="1" t="s">
        <v>66</v>
      </c>
      <c r="L69">
        <v>255.07</v>
      </c>
      <c r="M69" s="21" t="s">
        <v>67</v>
      </c>
      <c r="N69">
        <v>290.35000000000002</v>
      </c>
      <c r="O69" s="1" t="s">
        <v>66</v>
      </c>
      <c r="P69">
        <v>239.96</v>
      </c>
      <c r="Q69">
        <v>375.2</v>
      </c>
      <c r="R69" s="1" t="s">
        <v>70</v>
      </c>
      <c r="S69">
        <v>176.57</v>
      </c>
      <c r="T69" s="24" t="s">
        <v>67</v>
      </c>
      <c r="U69">
        <v>509.79</v>
      </c>
      <c r="V69" s="4" t="s">
        <v>66</v>
      </c>
      <c r="W69">
        <v>400.03</v>
      </c>
      <c r="Y69" s="29" t="s">
        <v>67</v>
      </c>
      <c r="Z69">
        <v>246.6</v>
      </c>
    </row>
    <row r="70" spans="1:26" ht="20.100000000000001" customHeight="1">
      <c r="A70" s="4" t="s">
        <v>78</v>
      </c>
      <c r="B70" s="5">
        <v>80</v>
      </c>
      <c r="C70" s="4" t="s">
        <v>67</v>
      </c>
      <c r="D70">
        <v>522.16</v>
      </c>
      <c r="E70" s="11" t="s">
        <v>67</v>
      </c>
      <c r="F70">
        <v>-80</v>
      </c>
      <c r="G70">
        <v>582.99</v>
      </c>
      <c r="H70" s="12" t="s">
        <v>67</v>
      </c>
      <c r="I70" s="16"/>
      <c r="J70">
        <v>473.4</v>
      </c>
      <c r="K70" s="1" t="s">
        <v>67</v>
      </c>
      <c r="L70">
        <v>236.48</v>
      </c>
      <c r="M70" s="21" t="s">
        <v>68</v>
      </c>
      <c r="N70">
        <v>567.28</v>
      </c>
      <c r="O70" s="1" t="s">
        <v>67</v>
      </c>
      <c r="P70">
        <v>321.24</v>
      </c>
      <c r="Q70">
        <v>590.79999999999995</v>
      </c>
      <c r="R70" s="1" t="s">
        <v>71</v>
      </c>
      <c r="S70">
        <v>140.56</v>
      </c>
      <c r="T70" s="1" t="s">
        <v>68</v>
      </c>
      <c r="U70">
        <v>390.48</v>
      </c>
      <c r="V70" s="4" t="s">
        <v>67</v>
      </c>
      <c r="W70">
        <v>522.16</v>
      </c>
      <c r="Y70" s="29" t="s">
        <v>68</v>
      </c>
      <c r="Z70">
        <v>255.16</v>
      </c>
    </row>
    <row r="71" spans="1:26" ht="20.100000000000001" customHeight="1">
      <c r="A71" s="4" t="s">
        <v>79</v>
      </c>
      <c r="B71" s="5">
        <v>120</v>
      </c>
      <c r="C71" s="4" t="s">
        <v>68</v>
      </c>
      <c r="D71">
        <v>519.03</v>
      </c>
      <c r="E71" s="11" t="s">
        <v>68</v>
      </c>
      <c r="F71">
        <v>-40</v>
      </c>
      <c r="G71">
        <v>627.91999999999996</v>
      </c>
      <c r="H71" s="12" t="s">
        <v>68</v>
      </c>
      <c r="I71" s="14">
        <v>-40</v>
      </c>
      <c r="J71">
        <v>469.64</v>
      </c>
      <c r="K71" s="1" t="s">
        <v>68</v>
      </c>
      <c r="L71">
        <v>375.08</v>
      </c>
      <c r="M71" s="21" t="s">
        <v>69</v>
      </c>
      <c r="N71">
        <v>302.64</v>
      </c>
      <c r="O71" s="1" t="s">
        <v>68</v>
      </c>
      <c r="P71">
        <v>361.79</v>
      </c>
      <c r="Q71">
        <v>295.8</v>
      </c>
      <c r="R71" s="1" t="s">
        <v>72</v>
      </c>
      <c r="S71">
        <v>334.26</v>
      </c>
      <c r="T71" s="1" t="s">
        <v>69</v>
      </c>
      <c r="U71">
        <v>501.76</v>
      </c>
      <c r="V71" s="4" t="s">
        <v>68</v>
      </c>
      <c r="W71">
        <v>519.03</v>
      </c>
      <c r="Y71" s="29" t="s">
        <v>69</v>
      </c>
      <c r="Z71">
        <v>212.91</v>
      </c>
    </row>
    <row r="72" spans="1:26" ht="20.100000000000001" customHeight="1">
      <c r="A72" s="6" t="s">
        <v>81</v>
      </c>
      <c r="B72" s="5">
        <v>120</v>
      </c>
      <c r="C72" s="4" t="s">
        <v>69</v>
      </c>
      <c r="D72">
        <v>406.71</v>
      </c>
      <c r="E72" s="11" t="s">
        <v>69</v>
      </c>
      <c r="F72">
        <v>-20</v>
      </c>
      <c r="G72">
        <v>709.9</v>
      </c>
      <c r="H72" s="12" t="s">
        <v>69</v>
      </c>
      <c r="I72" s="16"/>
      <c r="J72">
        <v>465.5</v>
      </c>
      <c r="K72" s="1" t="s">
        <v>69</v>
      </c>
      <c r="L72">
        <v>416.97</v>
      </c>
      <c r="M72" s="21" t="s">
        <v>70</v>
      </c>
      <c r="N72">
        <v>281.25</v>
      </c>
      <c r="O72" s="1" t="s">
        <v>69</v>
      </c>
      <c r="P72">
        <v>212.6</v>
      </c>
      <c r="Q72">
        <v>406.8</v>
      </c>
      <c r="R72" s="1" t="s">
        <v>73</v>
      </c>
      <c r="S72">
        <v>417.49</v>
      </c>
      <c r="T72" s="1" t="s">
        <v>70</v>
      </c>
      <c r="U72">
        <v>487.13</v>
      </c>
      <c r="V72" s="4" t="s">
        <v>69</v>
      </c>
      <c r="W72">
        <v>406.71</v>
      </c>
      <c r="Y72" s="29" t="s">
        <v>70</v>
      </c>
      <c r="Z72">
        <v>160.41999999999999</v>
      </c>
    </row>
    <row r="73" spans="1:26" ht="20.100000000000001" customHeight="1">
      <c r="A73" s="4" t="s">
        <v>82</v>
      </c>
      <c r="B73" s="5">
        <v>80</v>
      </c>
      <c r="C73" s="4" t="s">
        <v>70</v>
      </c>
      <c r="D73">
        <v>147.54</v>
      </c>
      <c r="E73" s="11" t="s">
        <v>70</v>
      </c>
      <c r="G73">
        <v>582.48</v>
      </c>
      <c r="H73" s="12" t="s">
        <v>70</v>
      </c>
      <c r="I73" s="16"/>
      <c r="J73">
        <v>261.61</v>
      </c>
      <c r="K73" s="1" t="s">
        <v>70</v>
      </c>
      <c r="L73">
        <v>98.4</v>
      </c>
      <c r="M73" s="21" t="s">
        <v>71</v>
      </c>
      <c r="N73">
        <v>111.61</v>
      </c>
      <c r="O73" s="1" t="s">
        <v>70</v>
      </c>
      <c r="P73">
        <v>226.28</v>
      </c>
      <c r="Q73">
        <v>413.6</v>
      </c>
      <c r="R73" s="1" t="s">
        <v>74</v>
      </c>
      <c r="S73">
        <v>985.44</v>
      </c>
      <c r="T73" s="1" t="s">
        <v>71</v>
      </c>
      <c r="U73">
        <v>207.54</v>
      </c>
      <c r="V73" s="4" t="s">
        <v>70</v>
      </c>
      <c r="W73">
        <v>147.54</v>
      </c>
      <c r="Y73" s="29" t="s">
        <v>72</v>
      </c>
      <c r="Z73">
        <v>176.72</v>
      </c>
    </row>
    <row r="74" spans="1:26" ht="20.100000000000001" customHeight="1">
      <c r="A74" s="4" t="s">
        <v>83</v>
      </c>
      <c r="B74" s="5">
        <v>120</v>
      </c>
      <c r="C74" s="4" t="s">
        <v>71</v>
      </c>
      <c r="D74">
        <v>85.64</v>
      </c>
      <c r="E74" s="11" t="s">
        <v>71</v>
      </c>
      <c r="G74">
        <v>295.14999999999998</v>
      </c>
      <c r="H74" s="12" t="s">
        <v>71</v>
      </c>
      <c r="I74" s="16"/>
      <c r="J74">
        <v>97.81</v>
      </c>
      <c r="K74" s="1" t="s">
        <v>71</v>
      </c>
      <c r="L74">
        <v>38.799999999999997</v>
      </c>
      <c r="M74" s="21" t="s">
        <v>72</v>
      </c>
      <c r="N74">
        <v>444.22</v>
      </c>
      <c r="O74" s="1" t="s">
        <v>71</v>
      </c>
      <c r="P74">
        <v>92.22</v>
      </c>
      <c r="Q74">
        <v>218.2</v>
      </c>
      <c r="R74" s="1" t="s">
        <v>75</v>
      </c>
      <c r="S74">
        <v>178.26</v>
      </c>
      <c r="T74" s="1" t="s">
        <v>72</v>
      </c>
      <c r="U74">
        <v>510.58</v>
      </c>
      <c r="V74" s="4" t="s">
        <v>71</v>
      </c>
      <c r="W74">
        <v>85.64</v>
      </c>
      <c r="Y74" s="29" t="s">
        <v>73</v>
      </c>
      <c r="Z74">
        <v>165.82</v>
      </c>
    </row>
    <row r="75" spans="1:26" ht="20.100000000000001" customHeight="1">
      <c r="A75" s="6" t="s">
        <v>84</v>
      </c>
      <c r="B75" s="5">
        <v>160</v>
      </c>
      <c r="C75" s="4" t="s">
        <v>72</v>
      </c>
      <c r="D75">
        <v>621.08000000000004</v>
      </c>
      <c r="E75" s="11" t="s">
        <v>72</v>
      </c>
      <c r="G75">
        <v>206.23</v>
      </c>
      <c r="H75" s="12" t="s">
        <v>72</v>
      </c>
      <c r="I75" s="16"/>
      <c r="J75">
        <v>511.62</v>
      </c>
      <c r="K75" s="1" t="s">
        <v>72</v>
      </c>
      <c r="L75">
        <v>295.54000000000002</v>
      </c>
      <c r="M75" s="21" t="s">
        <v>73</v>
      </c>
      <c r="N75">
        <v>645.88</v>
      </c>
      <c r="O75" s="1" t="s">
        <v>72</v>
      </c>
      <c r="P75">
        <v>230.52</v>
      </c>
      <c r="Q75">
        <v>286.2</v>
      </c>
      <c r="R75" s="1" t="s">
        <v>76</v>
      </c>
      <c r="S75">
        <v>299.66000000000003</v>
      </c>
      <c r="T75" s="1" t="s">
        <v>73</v>
      </c>
      <c r="U75">
        <v>550.92999999999995</v>
      </c>
      <c r="V75" s="4" t="s">
        <v>72</v>
      </c>
      <c r="W75">
        <v>621.08000000000004</v>
      </c>
      <c r="Y75" s="29" t="s">
        <v>74</v>
      </c>
      <c r="Z75">
        <v>1019.39</v>
      </c>
    </row>
    <row r="76" spans="1:26" ht="20.100000000000001" customHeight="1">
      <c r="A76" s="4" t="s">
        <v>85</v>
      </c>
      <c r="B76" s="5">
        <v>80</v>
      </c>
      <c r="C76" s="4" t="s">
        <v>73</v>
      </c>
      <c r="D76">
        <v>662.72</v>
      </c>
      <c r="E76" s="11" t="s">
        <v>73</v>
      </c>
      <c r="G76">
        <v>614.59</v>
      </c>
      <c r="H76" s="12" t="s">
        <v>73</v>
      </c>
      <c r="I76" s="16"/>
      <c r="J76">
        <v>426.79</v>
      </c>
      <c r="K76" s="1" t="s">
        <v>73</v>
      </c>
      <c r="L76">
        <v>406.28</v>
      </c>
      <c r="M76" s="21" t="s">
        <v>74</v>
      </c>
      <c r="N76">
        <v>1369.69</v>
      </c>
      <c r="O76" s="1" t="s">
        <v>73</v>
      </c>
      <c r="P76">
        <v>326.77999999999997</v>
      </c>
      <c r="Q76">
        <v>538.6</v>
      </c>
      <c r="R76" s="1" t="s">
        <v>77</v>
      </c>
      <c r="S76">
        <v>133.52000000000001</v>
      </c>
      <c r="T76" s="1" t="s">
        <v>74</v>
      </c>
      <c r="U76">
        <v>1818.92</v>
      </c>
      <c r="V76" s="4" t="s">
        <v>73</v>
      </c>
      <c r="W76">
        <v>662.72</v>
      </c>
      <c r="Y76" s="29" t="s">
        <v>75</v>
      </c>
      <c r="Z76">
        <v>161.25</v>
      </c>
    </row>
    <row r="77" spans="1:26" ht="20.100000000000001" customHeight="1">
      <c r="A77" s="6" t="s">
        <v>86</v>
      </c>
      <c r="B77" s="5">
        <v>40</v>
      </c>
      <c r="C77" s="4" t="s">
        <v>74</v>
      </c>
      <c r="D77">
        <v>1417.31</v>
      </c>
      <c r="E77" s="11" t="s">
        <v>74</v>
      </c>
      <c r="F77">
        <v>-20</v>
      </c>
      <c r="G77">
        <v>672.37</v>
      </c>
      <c r="H77" s="12" t="s">
        <v>74</v>
      </c>
      <c r="I77" s="16"/>
      <c r="J77">
        <v>1162.02</v>
      </c>
      <c r="K77" s="1" t="s">
        <v>74</v>
      </c>
      <c r="L77">
        <v>1115.31</v>
      </c>
      <c r="M77" s="21" t="s">
        <v>75</v>
      </c>
      <c r="N77">
        <v>200.65</v>
      </c>
      <c r="O77" s="1" t="s">
        <v>74</v>
      </c>
      <c r="P77">
        <v>1139.28</v>
      </c>
      <c r="Q77">
        <v>1500.8</v>
      </c>
      <c r="R77" s="1" t="s">
        <v>78</v>
      </c>
      <c r="S77">
        <v>666.08</v>
      </c>
      <c r="T77" s="1" t="s">
        <v>75</v>
      </c>
      <c r="U77">
        <v>543.29999999999995</v>
      </c>
      <c r="V77" s="4" t="s">
        <v>74</v>
      </c>
      <c r="W77">
        <v>1417.31</v>
      </c>
      <c r="Y77" s="29" t="s">
        <v>76</v>
      </c>
      <c r="Z77">
        <v>113.63</v>
      </c>
    </row>
    <row r="78" spans="1:26" ht="20.100000000000001" customHeight="1">
      <c r="A78" s="4" t="s">
        <v>87</v>
      </c>
      <c r="B78" s="5">
        <v>40</v>
      </c>
      <c r="C78" s="4" t="s">
        <v>75</v>
      </c>
      <c r="D78">
        <v>456.51</v>
      </c>
      <c r="E78" s="11" t="s">
        <v>75</v>
      </c>
      <c r="F78">
        <v>-20</v>
      </c>
      <c r="G78">
        <v>1954.98</v>
      </c>
      <c r="H78" s="12" t="s">
        <v>75</v>
      </c>
      <c r="I78" s="16"/>
      <c r="J78">
        <v>304.20999999999998</v>
      </c>
      <c r="K78" s="1" t="s">
        <v>75</v>
      </c>
      <c r="L78">
        <v>275.48</v>
      </c>
      <c r="M78" s="21" t="s">
        <v>76</v>
      </c>
      <c r="N78">
        <v>294.95999999999998</v>
      </c>
      <c r="O78" s="1" t="s">
        <v>75</v>
      </c>
      <c r="P78">
        <v>193.04</v>
      </c>
      <c r="Q78">
        <v>264.2</v>
      </c>
      <c r="R78" s="1" t="s">
        <v>79</v>
      </c>
      <c r="S78">
        <v>155.22</v>
      </c>
      <c r="T78" s="1" t="s">
        <v>76</v>
      </c>
      <c r="U78">
        <v>235.77</v>
      </c>
      <c r="V78" s="4" t="s">
        <v>75</v>
      </c>
      <c r="W78">
        <v>456.51</v>
      </c>
      <c r="Y78" s="29" t="s">
        <v>77</v>
      </c>
      <c r="Z78">
        <v>11.2</v>
      </c>
    </row>
    <row r="79" spans="1:26" ht="20.100000000000001" customHeight="1">
      <c r="A79" s="4" t="s">
        <v>88</v>
      </c>
      <c r="B79" s="5">
        <v>40</v>
      </c>
      <c r="C79" s="4" t="s">
        <v>76</v>
      </c>
      <c r="D79">
        <v>405.64</v>
      </c>
      <c r="E79" s="11" t="s">
        <v>76</v>
      </c>
      <c r="G79">
        <v>485</v>
      </c>
      <c r="H79" s="12" t="s">
        <v>76</v>
      </c>
      <c r="I79" s="19">
        <v>-40</v>
      </c>
      <c r="J79">
        <v>298.83</v>
      </c>
      <c r="K79" s="1" t="s">
        <v>76</v>
      </c>
      <c r="L79">
        <v>250.43</v>
      </c>
      <c r="M79" s="21" t="s">
        <v>77</v>
      </c>
      <c r="N79">
        <v>175.04</v>
      </c>
      <c r="O79" s="1" t="s">
        <v>76</v>
      </c>
      <c r="P79">
        <v>151.63999999999999</v>
      </c>
      <c r="Q79">
        <v>210.2</v>
      </c>
      <c r="R79" s="1" t="s">
        <v>80</v>
      </c>
      <c r="S79">
        <v>180.08</v>
      </c>
      <c r="T79" s="1" t="s">
        <v>77</v>
      </c>
      <c r="U79">
        <v>212.13</v>
      </c>
      <c r="V79" s="4" t="s">
        <v>76</v>
      </c>
      <c r="W79">
        <v>405.64</v>
      </c>
      <c r="Y79" s="29" t="s">
        <v>78</v>
      </c>
      <c r="Z79">
        <v>265.85000000000002</v>
      </c>
    </row>
    <row r="80" spans="1:26" ht="20.100000000000001" customHeight="1">
      <c r="A80" s="4" t="s">
        <v>89</v>
      </c>
      <c r="B80" s="5">
        <v>80</v>
      </c>
      <c r="C80" s="4" t="s">
        <v>77</v>
      </c>
      <c r="D80">
        <v>221.68</v>
      </c>
      <c r="E80" s="11" t="s">
        <v>77</v>
      </c>
      <c r="G80">
        <v>408</v>
      </c>
      <c r="H80" s="12" t="s">
        <v>77</v>
      </c>
      <c r="I80" s="16"/>
      <c r="J80">
        <v>118.98</v>
      </c>
      <c r="K80" s="1" t="s">
        <v>77</v>
      </c>
      <c r="L80">
        <v>106.24</v>
      </c>
      <c r="M80" s="21" t="s">
        <v>78</v>
      </c>
      <c r="N80">
        <v>596.6</v>
      </c>
      <c r="O80" s="1" t="s">
        <v>77</v>
      </c>
      <c r="P80">
        <v>96.36</v>
      </c>
      <c r="Q80">
        <v>77.2</v>
      </c>
      <c r="R80" s="1" t="s">
        <v>81</v>
      </c>
      <c r="S80">
        <v>365.26</v>
      </c>
      <c r="T80" s="24" t="s">
        <v>78</v>
      </c>
      <c r="U80">
        <v>526.33000000000004</v>
      </c>
      <c r="V80" s="4" t="s">
        <v>77</v>
      </c>
      <c r="W80">
        <v>221.68</v>
      </c>
      <c r="Y80" s="29" t="s">
        <v>79</v>
      </c>
      <c r="Z80">
        <v>353.62</v>
      </c>
    </row>
    <row r="81" spans="1:26" ht="20.100000000000001" customHeight="1">
      <c r="A81" s="4" t="s">
        <v>90</v>
      </c>
      <c r="B81" s="5">
        <v>80</v>
      </c>
      <c r="C81" s="4" t="s">
        <v>78</v>
      </c>
      <c r="D81">
        <v>581.67999999999995</v>
      </c>
      <c r="E81" s="11" t="s">
        <v>78</v>
      </c>
      <c r="G81">
        <v>218.9</v>
      </c>
      <c r="H81" s="12" t="s">
        <v>78</v>
      </c>
      <c r="I81" s="16"/>
      <c r="J81">
        <v>492.39</v>
      </c>
      <c r="K81" s="1" t="s">
        <v>78</v>
      </c>
      <c r="L81">
        <v>326.17</v>
      </c>
      <c r="M81" s="21" t="s">
        <v>79</v>
      </c>
      <c r="N81">
        <v>415.19</v>
      </c>
      <c r="O81" s="1" t="s">
        <v>78</v>
      </c>
      <c r="P81">
        <v>332.24</v>
      </c>
      <c r="Q81">
        <v>402.2</v>
      </c>
      <c r="R81" s="1" t="s">
        <v>82</v>
      </c>
      <c r="S81">
        <v>323.55</v>
      </c>
      <c r="T81" s="1" t="s">
        <v>79</v>
      </c>
      <c r="U81">
        <v>610.72</v>
      </c>
      <c r="V81" s="4" t="s">
        <v>78</v>
      </c>
      <c r="W81">
        <v>581.67999999999995</v>
      </c>
      <c r="Y81" s="29" t="s">
        <v>80</v>
      </c>
      <c r="Z81">
        <v>2.7</v>
      </c>
    </row>
    <row r="82" spans="1:26" ht="20.100000000000001" customHeight="1">
      <c r="A82" s="4" t="s">
        <v>91</v>
      </c>
      <c r="B82" s="5">
        <v>80</v>
      </c>
      <c r="C82" s="4" t="s">
        <v>79</v>
      </c>
      <c r="D82">
        <v>399.45</v>
      </c>
      <c r="E82" s="11" t="s">
        <v>79</v>
      </c>
      <c r="F82">
        <v>-20</v>
      </c>
      <c r="G82">
        <v>746.78</v>
      </c>
      <c r="H82" s="12" t="s">
        <v>79</v>
      </c>
      <c r="I82" s="16"/>
      <c r="J82">
        <v>284.95</v>
      </c>
      <c r="K82" s="1" t="s">
        <v>79</v>
      </c>
      <c r="L82">
        <v>295.24</v>
      </c>
      <c r="M82" s="21" t="s">
        <v>80</v>
      </c>
      <c r="N82">
        <v>99.99</v>
      </c>
      <c r="O82" s="1" t="s">
        <v>79</v>
      </c>
      <c r="P82">
        <v>250.76</v>
      </c>
      <c r="Q82">
        <v>363</v>
      </c>
      <c r="R82" s="1" t="s">
        <v>83</v>
      </c>
      <c r="S82">
        <v>96.28</v>
      </c>
      <c r="T82" s="1" t="s">
        <v>80</v>
      </c>
      <c r="U82">
        <v>98.99</v>
      </c>
      <c r="V82" s="4" t="s">
        <v>79</v>
      </c>
      <c r="W82">
        <v>399.45</v>
      </c>
      <c r="Y82" s="29" t="s">
        <v>81</v>
      </c>
      <c r="Z82">
        <v>306.06</v>
      </c>
    </row>
    <row r="83" spans="1:26" ht="20.100000000000001" customHeight="1">
      <c r="A83" s="4" t="s">
        <v>92</v>
      </c>
      <c r="B83" s="5">
        <v>40</v>
      </c>
      <c r="C83" s="4" t="s">
        <v>80</v>
      </c>
      <c r="D83">
        <v>198.28</v>
      </c>
      <c r="E83" s="11" t="s">
        <v>80</v>
      </c>
      <c r="F83">
        <v>-60</v>
      </c>
      <c r="G83">
        <v>570.52</v>
      </c>
      <c r="H83" s="12" t="s">
        <v>80</v>
      </c>
      <c r="I83" s="19">
        <v>-20</v>
      </c>
      <c r="J83">
        <v>257.39</v>
      </c>
      <c r="K83" s="1" t="s">
        <v>80</v>
      </c>
      <c r="L83">
        <v>189.54</v>
      </c>
      <c r="M83" s="21" t="s">
        <v>81</v>
      </c>
      <c r="N83">
        <v>509.21</v>
      </c>
      <c r="O83" s="1" t="s">
        <v>80</v>
      </c>
      <c r="P83">
        <v>136.32</v>
      </c>
      <c r="Q83">
        <v>228</v>
      </c>
      <c r="R83" s="1" t="s">
        <v>84</v>
      </c>
      <c r="S83">
        <v>379.78</v>
      </c>
      <c r="T83" s="1" t="s">
        <v>81</v>
      </c>
      <c r="U83">
        <v>659.54</v>
      </c>
      <c r="V83" s="4" t="s">
        <v>80</v>
      </c>
      <c r="W83">
        <v>198.28</v>
      </c>
      <c r="Y83" s="29" t="s">
        <v>82</v>
      </c>
      <c r="Z83">
        <v>174.3</v>
      </c>
    </row>
    <row r="84" spans="1:26" ht="20.100000000000001" customHeight="1">
      <c r="A84" s="4" t="s">
        <v>93</v>
      </c>
      <c r="B84" s="5">
        <v>40</v>
      </c>
      <c r="C84" s="4" t="s">
        <v>81</v>
      </c>
      <c r="D84">
        <v>455.34</v>
      </c>
      <c r="E84" s="11" t="s">
        <v>81</v>
      </c>
      <c r="G84">
        <v>323.83999999999997</v>
      </c>
      <c r="H84" s="12" t="s">
        <v>81</v>
      </c>
      <c r="I84" s="18"/>
      <c r="J84">
        <v>471.08</v>
      </c>
      <c r="K84" s="1" t="s">
        <v>81</v>
      </c>
      <c r="L84">
        <v>391.62</v>
      </c>
      <c r="M84" s="21" t="s">
        <v>82</v>
      </c>
      <c r="N84">
        <v>401</v>
      </c>
      <c r="O84" s="1" t="s">
        <v>81</v>
      </c>
      <c r="P84">
        <v>362.58</v>
      </c>
      <c r="Q84">
        <v>259.2</v>
      </c>
      <c r="R84" s="1" t="s">
        <v>85</v>
      </c>
      <c r="S84">
        <v>208.22</v>
      </c>
      <c r="T84" s="1" t="s">
        <v>82</v>
      </c>
      <c r="U84">
        <v>687.98</v>
      </c>
      <c r="V84" s="4" t="s">
        <v>81</v>
      </c>
      <c r="W84">
        <v>455.34</v>
      </c>
      <c r="Y84" s="29" t="s">
        <v>83</v>
      </c>
      <c r="Z84">
        <v>261.86</v>
      </c>
    </row>
    <row r="85" spans="1:26" ht="20.100000000000001" customHeight="1">
      <c r="A85" s="4" t="s">
        <v>94</v>
      </c>
      <c r="B85" s="5">
        <v>80</v>
      </c>
      <c r="C85" s="4" t="s">
        <v>82</v>
      </c>
      <c r="D85">
        <v>404.93</v>
      </c>
      <c r="E85" s="11" t="s">
        <v>82</v>
      </c>
      <c r="F85">
        <v>-80</v>
      </c>
      <c r="G85">
        <v>700.85</v>
      </c>
      <c r="H85" s="12" t="s">
        <v>82</v>
      </c>
      <c r="I85" s="19">
        <v>-100</v>
      </c>
      <c r="J85">
        <v>284.11</v>
      </c>
      <c r="K85" s="1" t="s">
        <v>82</v>
      </c>
      <c r="L85">
        <v>261.20999999999998</v>
      </c>
      <c r="M85" s="21" t="s">
        <v>83</v>
      </c>
      <c r="N85">
        <v>413.41</v>
      </c>
      <c r="O85" s="1" t="s">
        <v>82</v>
      </c>
      <c r="P85">
        <v>188.04</v>
      </c>
      <c r="Q85">
        <v>254.2</v>
      </c>
      <c r="R85" s="1" t="s">
        <v>86</v>
      </c>
      <c r="S85">
        <v>127.08</v>
      </c>
      <c r="T85" s="1" t="s">
        <v>83</v>
      </c>
      <c r="U85">
        <v>401.9</v>
      </c>
      <c r="V85" s="4" t="s">
        <v>82</v>
      </c>
      <c r="W85">
        <v>404.93</v>
      </c>
      <c r="Y85" s="29" t="s">
        <v>84</v>
      </c>
      <c r="Z85">
        <v>468.75</v>
      </c>
    </row>
    <row r="86" spans="1:26" ht="20.100000000000001" customHeight="1">
      <c r="A86" s="4" t="s">
        <v>95</v>
      </c>
      <c r="B86" s="5">
        <v>40</v>
      </c>
      <c r="C86" s="4" t="s">
        <v>83</v>
      </c>
      <c r="D86">
        <v>463.45</v>
      </c>
      <c r="E86" s="11" t="s">
        <v>83</v>
      </c>
      <c r="G86">
        <v>460.43</v>
      </c>
      <c r="H86" s="12" t="s">
        <v>83</v>
      </c>
      <c r="I86" s="16"/>
      <c r="J86">
        <v>409.78</v>
      </c>
      <c r="K86" s="1" t="s">
        <v>83</v>
      </c>
      <c r="L86">
        <v>309.97000000000003</v>
      </c>
      <c r="M86" s="21" t="s">
        <v>84</v>
      </c>
      <c r="N86">
        <v>546.89</v>
      </c>
      <c r="O86" s="1" t="s">
        <v>83</v>
      </c>
      <c r="P86">
        <v>214.2</v>
      </c>
      <c r="Q86">
        <v>208.4</v>
      </c>
      <c r="R86" s="1" t="s">
        <v>87</v>
      </c>
      <c r="S86">
        <v>167.97</v>
      </c>
      <c r="T86" s="1" t="s">
        <v>84</v>
      </c>
      <c r="U86">
        <v>737.74</v>
      </c>
      <c r="V86" s="4" t="s">
        <v>83</v>
      </c>
      <c r="W86">
        <v>463.45</v>
      </c>
      <c r="Y86" s="29" t="s">
        <v>85</v>
      </c>
      <c r="Z86">
        <v>58.65</v>
      </c>
    </row>
    <row r="87" spans="1:26" ht="20.100000000000001" customHeight="1">
      <c r="A87" s="4" t="s">
        <v>97</v>
      </c>
      <c r="B87" s="5">
        <v>40</v>
      </c>
      <c r="C87" s="4" t="s">
        <v>84</v>
      </c>
      <c r="D87">
        <v>647.24</v>
      </c>
      <c r="E87" s="11" t="s">
        <v>84</v>
      </c>
      <c r="F87">
        <v>-60</v>
      </c>
      <c r="G87">
        <v>671.97</v>
      </c>
      <c r="H87" s="12" t="s">
        <v>84</v>
      </c>
      <c r="I87" s="14">
        <v>-60</v>
      </c>
      <c r="J87">
        <v>548.82000000000005</v>
      </c>
      <c r="K87" s="1" t="s">
        <v>84</v>
      </c>
      <c r="L87">
        <v>385.71</v>
      </c>
      <c r="M87" s="21" t="s">
        <v>85</v>
      </c>
      <c r="N87">
        <v>274.3</v>
      </c>
      <c r="O87" s="1" t="s">
        <v>84</v>
      </c>
      <c r="P87">
        <v>341.95</v>
      </c>
      <c r="Q87">
        <v>572.79999999999995</v>
      </c>
      <c r="R87" s="1" t="s">
        <v>88</v>
      </c>
      <c r="S87">
        <v>180.62</v>
      </c>
      <c r="T87" s="1" t="s">
        <v>85</v>
      </c>
      <c r="U87">
        <v>435.27</v>
      </c>
      <c r="V87" s="4" t="s">
        <v>84</v>
      </c>
      <c r="W87">
        <v>647.24</v>
      </c>
      <c r="Y87" s="29" t="s">
        <v>86</v>
      </c>
      <c r="Z87">
        <v>26.32</v>
      </c>
    </row>
    <row r="88" spans="1:26" ht="20.100000000000001" customHeight="1">
      <c r="A88" s="4" t="s">
        <v>101</v>
      </c>
      <c r="B88" s="5">
        <v>40</v>
      </c>
      <c r="C88" s="4" t="s">
        <v>85</v>
      </c>
      <c r="D88">
        <v>301.83</v>
      </c>
      <c r="E88" s="11" t="s">
        <v>85</v>
      </c>
      <c r="F88">
        <v>-20</v>
      </c>
      <c r="G88">
        <v>660.2</v>
      </c>
      <c r="H88" s="12" t="s">
        <v>85</v>
      </c>
      <c r="I88" s="16"/>
      <c r="J88">
        <v>237.65</v>
      </c>
      <c r="K88" s="1" t="s">
        <v>85</v>
      </c>
      <c r="L88">
        <v>146.44</v>
      </c>
      <c r="M88" s="21" t="s">
        <v>86</v>
      </c>
      <c r="N88">
        <v>204.32</v>
      </c>
      <c r="O88" s="1" t="s">
        <v>85</v>
      </c>
      <c r="P88">
        <v>282.64</v>
      </c>
      <c r="Q88">
        <v>217.2</v>
      </c>
      <c r="R88" s="1" t="s">
        <v>89</v>
      </c>
      <c r="S88">
        <v>149.34</v>
      </c>
      <c r="T88" s="1" t="s">
        <v>86</v>
      </c>
      <c r="U88">
        <v>230.37</v>
      </c>
      <c r="V88" s="4" t="s">
        <v>85</v>
      </c>
      <c r="W88">
        <v>301.83</v>
      </c>
      <c r="Y88" s="29" t="s">
        <v>87</v>
      </c>
      <c r="Z88">
        <v>193.61</v>
      </c>
    </row>
    <row r="89" spans="1:26" ht="20.100000000000001" customHeight="1">
      <c r="A89" s="4" t="s">
        <v>103</v>
      </c>
      <c r="B89" s="5">
        <v>40</v>
      </c>
      <c r="C89" s="4" t="s">
        <v>86</v>
      </c>
      <c r="D89">
        <v>169.3</v>
      </c>
      <c r="E89" s="11" t="s">
        <v>86</v>
      </c>
      <c r="F89">
        <v>-20</v>
      </c>
      <c r="G89">
        <v>442.48</v>
      </c>
      <c r="H89" s="12" t="s">
        <v>86</v>
      </c>
      <c r="I89" s="16"/>
      <c r="J89">
        <v>137.86000000000001</v>
      </c>
      <c r="K89" s="1" t="s">
        <v>86</v>
      </c>
      <c r="L89">
        <v>175.93</v>
      </c>
      <c r="M89" s="21" t="s">
        <v>87</v>
      </c>
      <c r="N89">
        <v>317.22000000000003</v>
      </c>
      <c r="O89" s="1" t="s">
        <v>86</v>
      </c>
      <c r="P89">
        <v>89.16</v>
      </c>
      <c r="Q89">
        <v>210</v>
      </c>
      <c r="R89" s="1" t="s">
        <v>90</v>
      </c>
      <c r="S89">
        <v>362.34</v>
      </c>
      <c r="T89" s="1" t="s">
        <v>87</v>
      </c>
      <c r="U89">
        <v>400.7</v>
      </c>
      <c r="V89" s="4" t="s">
        <v>86</v>
      </c>
      <c r="W89">
        <v>169.3</v>
      </c>
      <c r="Y89" s="29" t="s">
        <v>88</v>
      </c>
      <c r="Z89">
        <v>74.2</v>
      </c>
    </row>
    <row r="90" spans="1:26" ht="20.100000000000001" customHeight="1">
      <c r="A90" s="4" t="s">
        <v>105</v>
      </c>
      <c r="B90" s="5">
        <v>120</v>
      </c>
      <c r="C90" s="4" t="s">
        <v>87</v>
      </c>
      <c r="D90">
        <v>334.58</v>
      </c>
      <c r="E90" s="11" t="s">
        <v>87</v>
      </c>
      <c r="G90">
        <v>219.36</v>
      </c>
      <c r="H90" s="12" t="s">
        <v>87</v>
      </c>
      <c r="I90" s="16"/>
      <c r="J90">
        <v>202.82</v>
      </c>
      <c r="K90" s="1" t="s">
        <v>87</v>
      </c>
      <c r="L90">
        <v>147.93</v>
      </c>
      <c r="M90" s="21" t="s">
        <v>88</v>
      </c>
      <c r="N90">
        <v>128.9</v>
      </c>
      <c r="O90" s="1" t="s">
        <v>87</v>
      </c>
      <c r="P90">
        <v>187.5</v>
      </c>
      <c r="Q90">
        <v>302.39999999999998</v>
      </c>
      <c r="R90" s="1" t="s">
        <v>91</v>
      </c>
      <c r="S90">
        <v>220.02</v>
      </c>
      <c r="T90" s="1" t="s">
        <v>88</v>
      </c>
      <c r="U90">
        <v>399.65</v>
      </c>
      <c r="V90" s="4" t="s">
        <v>87</v>
      </c>
      <c r="W90">
        <v>334.58</v>
      </c>
      <c r="Y90" s="29" t="s">
        <v>89</v>
      </c>
      <c r="Z90">
        <v>247.16</v>
      </c>
    </row>
    <row r="91" spans="1:26" ht="20.100000000000001" customHeight="1">
      <c r="A91" s="4" t="s">
        <v>106</v>
      </c>
      <c r="B91" s="5">
        <v>320</v>
      </c>
      <c r="C91" s="4" t="s">
        <v>88</v>
      </c>
      <c r="D91">
        <v>214.61</v>
      </c>
      <c r="E91" s="11" t="s">
        <v>88</v>
      </c>
      <c r="G91">
        <v>371.58</v>
      </c>
      <c r="H91" s="12" t="s">
        <v>88</v>
      </c>
      <c r="I91" s="16"/>
      <c r="J91">
        <v>311.35000000000002</v>
      </c>
      <c r="K91" s="1" t="s">
        <v>88</v>
      </c>
      <c r="L91">
        <v>142.72999999999999</v>
      </c>
      <c r="M91" s="21" t="s">
        <v>89</v>
      </c>
      <c r="N91">
        <v>333.5</v>
      </c>
      <c r="O91" s="1" t="s">
        <v>88</v>
      </c>
      <c r="P91">
        <v>187.28</v>
      </c>
      <c r="Q91">
        <v>151.4</v>
      </c>
      <c r="R91" s="1" t="s">
        <v>92</v>
      </c>
      <c r="S91">
        <v>525.04</v>
      </c>
      <c r="T91" s="1" t="s">
        <v>89</v>
      </c>
      <c r="U91">
        <v>252.21</v>
      </c>
      <c r="V91" s="4" t="s">
        <v>88</v>
      </c>
      <c r="W91">
        <v>214.61</v>
      </c>
      <c r="Y91" s="29" t="s">
        <v>90</v>
      </c>
      <c r="Z91">
        <v>238.2</v>
      </c>
    </row>
    <row r="92" spans="1:26" ht="20.100000000000001" customHeight="1">
      <c r="A92" s="4" t="s">
        <v>114</v>
      </c>
      <c r="B92" s="5">
        <v>208.8</v>
      </c>
      <c r="C92" s="4" t="s">
        <v>89</v>
      </c>
      <c r="D92">
        <v>394.87</v>
      </c>
      <c r="E92" s="11" t="s">
        <v>89</v>
      </c>
      <c r="G92">
        <v>371.1</v>
      </c>
      <c r="H92" s="12" t="s">
        <v>89</v>
      </c>
      <c r="I92" s="16"/>
      <c r="J92">
        <v>338.52</v>
      </c>
      <c r="K92" s="1" t="s">
        <v>89</v>
      </c>
      <c r="L92">
        <v>175.08</v>
      </c>
      <c r="M92" s="21" t="s">
        <v>90</v>
      </c>
      <c r="N92">
        <v>452.36</v>
      </c>
      <c r="O92" s="1" t="s">
        <v>89</v>
      </c>
      <c r="P92">
        <v>132.19999999999999</v>
      </c>
      <c r="Q92">
        <v>154.19999999999999</v>
      </c>
      <c r="R92" s="1" t="s">
        <v>93</v>
      </c>
      <c r="S92">
        <v>189.45</v>
      </c>
      <c r="T92" s="1" t="s">
        <v>90</v>
      </c>
      <c r="U92">
        <v>545.45000000000005</v>
      </c>
      <c r="V92" s="4" t="s">
        <v>89</v>
      </c>
      <c r="W92">
        <v>394.87</v>
      </c>
      <c r="Y92" s="29" t="s">
        <v>91</v>
      </c>
      <c r="Z92">
        <v>178.88</v>
      </c>
    </row>
    <row r="93" spans="1:26" ht="20.100000000000001" customHeight="1">
      <c r="A93" s="4" t="s">
        <v>115</v>
      </c>
      <c r="B93" s="5">
        <v>0</v>
      </c>
      <c r="C93" s="4" t="s">
        <v>90</v>
      </c>
      <c r="D93">
        <v>631.66</v>
      </c>
      <c r="E93" s="11" t="s">
        <v>90</v>
      </c>
      <c r="F93">
        <v>-20</v>
      </c>
      <c r="G93">
        <v>400.46</v>
      </c>
      <c r="H93" s="12" t="s">
        <v>90</v>
      </c>
      <c r="I93" s="16"/>
      <c r="J93">
        <v>499.61</v>
      </c>
      <c r="K93" s="1" t="s">
        <v>90</v>
      </c>
      <c r="L93">
        <v>389.67</v>
      </c>
      <c r="M93" s="21" t="s">
        <v>91</v>
      </c>
      <c r="N93">
        <v>249.37</v>
      </c>
      <c r="O93" s="1" t="s">
        <v>90</v>
      </c>
      <c r="P93">
        <v>315.12</v>
      </c>
      <c r="Q93">
        <v>451.8</v>
      </c>
      <c r="R93" s="1" t="s">
        <v>94</v>
      </c>
      <c r="S93">
        <v>262.24</v>
      </c>
      <c r="T93" s="1" t="s">
        <v>91</v>
      </c>
      <c r="U93">
        <v>489.81</v>
      </c>
      <c r="V93" s="4" t="s">
        <v>90</v>
      </c>
      <c r="W93">
        <v>631.66</v>
      </c>
      <c r="Y93" s="29" t="s">
        <v>92</v>
      </c>
      <c r="Z93">
        <v>264.3</v>
      </c>
    </row>
    <row r="94" spans="1:26" ht="20.100000000000001" customHeight="1">
      <c r="B94" s="5"/>
      <c r="C94" s="4" t="s">
        <v>91</v>
      </c>
      <c r="D94">
        <v>358.2</v>
      </c>
      <c r="E94" s="11" t="s">
        <v>91</v>
      </c>
      <c r="G94">
        <v>672.96</v>
      </c>
      <c r="H94" s="12" t="s">
        <v>91</v>
      </c>
      <c r="I94" s="16"/>
      <c r="J94">
        <v>383.66</v>
      </c>
      <c r="K94" s="1" t="s">
        <v>91</v>
      </c>
      <c r="L94">
        <v>287.12</v>
      </c>
      <c r="M94" s="21" t="s">
        <v>92</v>
      </c>
      <c r="N94">
        <v>586.41999999999996</v>
      </c>
      <c r="O94" s="1" t="s">
        <v>91</v>
      </c>
      <c r="P94">
        <v>286.8</v>
      </c>
      <c r="Q94">
        <v>187</v>
      </c>
      <c r="R94" s="1" t="s">
        <v>142</v>
      </c>
      <c r="S94">
        <v>23.993600000000001</v>
      </c>
      <c r="T94" s="1" t="s">
        <v>92</v>
      </c>
      <c r="U94">
        <v>832.17</v>
      </c>
      <c r="V94" s="4" t="s">
        <v>91</v>
      </c>
      <c r="W94">
        <v>358.2</v>
      </c>
      <c r="Y94" s="29" t="s">
        <v>93</v>
      </c>
      <c r="Z94">
        <v>152.1</v>
      </c>
    </row>
    <row r="95" spans="1:26" ht="20.100000000000001" customHeight="1">
      <c r="B95" s="5">
        <v>7808.8</v>
      </c>
      <c r="C95" s="4" t="s">
        <v>92</v>
      </c>
      <c r="D95">
        <v>859.78</v>
      </c>
      <c r="E95" s="11" t="s">
        <v>92</v>
      </c>
      <c r="F95">
        <v>-40</v>
      </c>
      <c r="G95">
        <v>502.8</v>
      </c>
      <c r="H95" s="12" t="s">
        <v>92</v>
      </c>
      <c r="I95" s="16"/>
      <c r="J95">
        <v>719.12</v>
      </c>
      <c r="K95" s="1" t="s">
        <v>92</v>
      </c>
      <c r="L95">
        <v>460.2</v>
      </c>
      <c r="M95" s="21" t="s">
        <v>93</v>
      </c>
      <c r="N95">
        <v>364.58</v>
      </c>
      <c r="O95" s="1" t="s">
        <v>92</v>
      </c>
      <c r="P95">
        <v>524.79</v>
      </c>
      <c r="Q95">
        <v>567.79999999999995</v>
      </c>
      <c r="R95" s="1" t="s">
        <v>95</v>
      </c>
      <c r="S95">
        <v>341.58</v>
      </c>
      <c r="T95" s="1" t="s">
        <v>93</v>
      </c>
      <c r="U95">
        <v>363.03</v>
      </c>
      <c r="V95" s="4" t="s">
        <v>92</v>
      </c>
      <c r="W95">
        <v>859.78</v>
      </c>
      <c r="Y95" s="29" t="s">
        <v>94</v>
      </c>
      <c r="Z95">
        <v>202.96</v>
      </c>
    </row>
    <row r="96" spans="1:26" ht="20.100000000000001" customHeight="1">
      <c r="A96" s="2"/>
      <c r="C96" s="4" t="s">
        <v>93</v>
      </c>
      <c r="D96">
        <v>358.17</v>
      </c>
      <c r="E96" s="11" t="s">
        <v>93</v>
      </c>
      <c r="G96">
        <v>926.26</v>
      </c>
      <c r="H96" s="12" t="s">
        <v>93</v>
      </c>
      <c r="I96" s="16"/>
      <c r="J96">
        <v>202.57</v>
      </c>
      <c r="K96" s="1" t="s">
        <v>93</v>
      </c>
      <c r="L96">
        <v>224.88</v>
      </c>
      <c r="M96" s="21" t="s">
        <v>94</v>
      </c>
      <c r="N96">
        <v>316.83999999999997</v>
      </c>
      <c r="O96" s="1" t="s">
        <v>93</v>
      </c>
      <c r="P96">
        <v>208.9</v>
      </c>
      <c r="Q96">
        <v>320.39999999999998</v>
      </c>
      <c r="R96" s="1" t="s">
        <v>96</v>
      </c>
      <c r="S96">
        <v>72.72</v>
      </c>
      <c r="T96" s="1" t="s">
        <v>94</v>
      </c>
      <c r="U96">
        <v>497.73</v>
      </c>
      <c r="V96" s="4" t="s">
        <v>93</v>
      </c>
      <c r="W96">
        <v>358.17</v>
      </c>
      <c r="Y96" s="29" t="s">
        <v>95</v>
      </c>
      <c r="Z96">
        <v>113.65</v>
      </c>
    </row>
    <row r="97" spans="1:26" ht="20.100000000000001" customHeight="1">
      <c r="A97" s="2"/>
      <c r="C97" s="4" t="s">
        <v>94</v>
      </c>
      <c r="D97">
        <v>326.62</v>
      </c>
      <c r="E97" s="11" t="s">
        <v>94</v>
      </c>
      <c r="G97">
        <v>483.7</v>
      </c>
      <c r="H97" s="12" t="s">
        <v>94</v>
      </c>
      <c r="I97" s="16"/>
      <c r="J97">
        <v>268.23</v>
      </c>
      <c r="K97" s="1" t="s">
        <v>94</v>
      </c>
      <c r="L97">
        <v>256.77</v>
      </c>
      <c r="M97" s="21" t="s">
        <v>95</v>
      </c>
      <c r="N97">
        <v>367.27</v>
      </c>
      <c r="O97" s="1" t="s">
        <v>94</v>
      </c>
      <c r="P97">
        <v>182.71</v>
      </c>
      <c r="Q97">
        <v>226.8</v>
      </c>
      <c r="R97" s="1" t="s">
        <v>97</v>
      </c>
      <c r="S97">
        <v>211.48</v>
      </c>
      <c r="T97" s="24" t="s">
        <v>95</v>
      </c>
      <c r="U97">
        <v>699.44</v>
      </c>
      <c r="V97" s="4" t="s">
        <v>94</v>
      </c>
      <c r="W97">
        <v>326.62</v>
      </c>
      <c r="Y97" s="29" t="s">
        <v>98</v>
      </c>
      <c r="Z97">
        <v>49.8</v>
      </c>
    </row>
    <row r="98" spans="1:26" ht="20.100000000000001" customHeight="1">
      <c r="A98" s="2"/>
      <c r="C98" s="4" t="s">
        <v>95</v>
      </c>
      <c r="D98">
        <v>743.63</v>
      </c>
      <c r="E98" s="11" t="s">
        <v>95</v>
      </c>
      <c r="F98">
        <v>-20</v>
      </c>
      <c r="G98">
        <v>449.95</v>
      </c>
      <c r="H98" s="12" t="s">
        <v>95</v>
      </c>
      <c r="I98" s="16"/>
      <c r="J98">
        <v>644.25</v>
      </c>
      <c r="K98" s="1" t="s">
        <v>95</v>
      </c>
      <c r="L98">
        <v>226.42</v>
      </c>
      <c r="M98" s="21" t="s">
        <v>96</v>
      </c>
      <c r="N98">
        <v>159.25</v>
      </c>
      <c r="O98" s="1" t="s">
        <v>95</v>
      </c>
      <c r="P98">
        <v>385.31</v>
      </c>
      <c r="Q98">
        <v>455.4</v>
      </c>
      <c r="R98" s="1" t="s">
        <v>98</v>
      </c>
      <c r="S98">
        <v>580.52</v>
      </c>
      <c r="T98" s="1" t="s">
        <v>96</v>
      </c>
      <c r="U98">
        <v>150.52000000000001</v>
      </c>
      <c r="V98" s="4" t="s">
        <v>95</v>
      </c>
      <c r="W98">
        <v>743.63</v>
      </c>
      <c r="Y98" s="29" t="s">
        <v>101</v>
      </c>
      <c r="Z98">
        <v>11.2</v>
      </c>
    </row>
    <row r="99" spans="1:26" ht="20.100000000000001" customHeight="1">
      <c r="A99" s="2"/>
      <c r="C99" s="4" t="s">
        <v>96</v>
      </c>
      <c r="D99">
        <v>216.48</v>
      </c>
      <c r="E99" s="11" t="s">
        <v>96</v>
      </c>
      <c r="G99">
        <v>791.78</v>
      </c>
      <c r="H99" s="12" t="s">
        <v>96</v>
      </c>
      <c r="I99" s="16"/>
      <c r="J99">
        <v>118.88</v>
      </c>
      <c r="K99" s="1" t="s">
        <v>96</v>
      </c>
      <c r="L99">
        <v>101.2</v>
      </c>
      <c r="M99" s="21" t="s">
        <v>97</v>
      </c>
      <c r="N99">
        <v>320.10000000000002</v>
      </c>
      <c r="O99" s="1" t="s">
        <v>96</v>
      </c>
      <c r="P99">
        <v>78.8</v>
      </c>
      <c r="Q99">
        <v>55</v>
      </c>
      <c r="R99" s="1" t="s">
        <v>99</v>
      </c>
      <c r="S99">
        <v>69.12</v>
      </c>
      <c r="T99" s="1" t="s">
        <v>97</v>
      </c>
      <c r="U99">
        <v>655.13</v>
      </c>
      <c r="V99" s="4" t="s">
        <v>96</v>
      </c>
      <c r="W99">
        <v>216.48</v>
      </c>
      <c r="Y99" s="29" t="s">
        <v>104</v>
      </c>
      <c r="Z99">
        <v>131.53</v>
      </c>
    </row>
    <row r="100" spans="1:26" ht="20.100000000000001" customHeight="1">
      <c r="A100" s="2"/>
      <c r="C100" s="4" t="s">
        <v>97</v>
      </c>
      <c r="D100">
        <v>272.42</v>
      </c>
      <c r="E100" s="11" t="s">
        <v>97</v>
      </c>
      <c r="G100">
        <v>217.32</v>
      </c>
      <c r="H100" s="12" t="s">
        <v>97</v>
      </c>
      <c r="I100" s="18"/>
      <c r="J100">
        <v>210.48</v>
      </c>
      <c r="K100" s="1" t="s">
        <v>97</v>
      </c>
      <c r="L100">
        <v>221.5</v>
      </c>
      <c r="M100" s="21" t="s">
        <v>98</v>
      </c>
      <c r="N100">
        <v>878.17</v>
      </c>
      <c r="O100" s="1" t="s">
        <v>97</v>
      </c>
      <c r="P100">
        <v>165.68</v>
      </c>
      <c r="Q100">
        <v>154</v>
      </c>
      <c r="R100" s="1" t="s">
        <v>100</v>
      </c>
      <c r="S100">
        <v>60.92</v>
      </c>
      <c r="T100" s="1" t="s">
        <v>98</v>
      </c>
      <c r="U100">
        <v>1384.77</v>
      </c>
      <c r="V100" s="4" t="s">
        <v>97</v>
      </c>
      <c r="W100">
        <v>272.42</v>
      </c>
      <c r="Y100" s="29" t="s">
        <v>105</v>
      </c>
      <c r="Z100">
        <v>58.68</v>
      </c>
    </row>
    <row r="101" spans="1:26" ht="20.100000000000001" customHeight="1">
      <c r="A101" s="2"/>
      <c r="C101" s="4" t="s">
        <v>98</v>
      </c>
      <c r="D101">
        <v>682.98</v>
      </c>
      <c r="E101" s="11" t="s">
        <v>98</v>
      </c>
      <c r="F101">
        <v>-60</v>
      </c>
      <c r="G101">
        <v>303.5</v>
      </c>
      <c r="H101" s="12" t="s">
        <v>98</v>
      </c>
      <c r="I101" s="14">
        <v>-40</v>
      </c>
      <c r="J101">
        <v>664.13</v>
      </c>
      <c r="K101" s="1" t="s">
        <v>98</v>
      </c>
      <c r="L101">
        <v>520.09</v>
      </c>
      <c r="M101" s="21" t="s">
        <v>99</v>
      </c>
      <c r="N101">
        <v>279.97000000000003</v>
      </c>
      <c r="O101" s="1" t="s">
        <v>98</v>
      </c>
      <c r="P101">
        <v>468.24</v>
      </c>
      <c r="Q101">
        <v>680.2</v>
      </c>
      <c r="R101" s="1" t="s">
        <v>101</v>
      </c>
      <c r="S101">
        <v>173.34</v>
      </c>
      <c r="T101" s="1" t="s">
        <v>99</v>
      </c>
      <c r="U101">
        <v>173.92</v>
      </c>
      <c r="V101" s="4" t="s">
        <v>98</v>
      </c>
      <c r="W101">
        <v>682.98</v>
      </c>
      <c r="Y101" s="29" t="s">
        <v>106</v>
      </c>
      <c r="Z101">
        <v>603.52</v>
      </c>
    </row>
    <row r="102" spans="1:26" ht="20.100000000000001" customHeight="1">
      <c r="A102" s="2"/>
      <c r="C102" s="4" t="s">
        <v>99</v>
      </c>
      <c r="D102">
        <v>244.78</v>
      </c>
      <c r="E102" s="11" t="s">
        <v>99</v>
      </c>
      <c r="G102">
        <v>1099.4000000000001</v>
      </c>
      <c r="H102" s="12" t="s">
        <v>99</v>
      </c>
      <c r="I102" s="16"/>
      <c r="J102">
        <v>132.04</v>
      </c>
      <c r="K102" s="1" t="s">
        <v>99</v>
      </c>
      <c r="L102">
        <v>86.2</v>
      </c>
      <c r="M102" s="21" t="s">
        <v>100</v>
      </c>
      <c r="N102">
        <v>181.61</v>
      </c>
      <c r="O102" s="1" t="s">
        <v>99</v>
      </c>
      <c r="P102">
        <v>115.92</v>
      </c>
      <c r="Q102">
        <v>225.4</v>
      </c>
      <c r="R102" s="1" t="s">
        <v>102</v>
      </c>
      <c r="S102">
        <v>166.26</v>
      </c>
      <c r="T102" s="1" t="s">
        <v>100</v>
      </c>
      <c r="U102">
        <v>299.92</v>
      </c>
      <c r="V102" s="4" t="s">
        <v>99</v>
      </c>
      <c r="W102">
        <v>244.78</v>
      </c>
      <c r="Z102">
        <f>SUM(Z3:Z101)</f>
        <v>18892.539999999997</v>
      </c>
    </row>
    <row r="103" spans="1:26" ht="20.100000000000001" customHeight="1">
      <c r="A103" s="2"/>
      <c r="C103" s="4" t="s">
        <v>100</v>
      </c>
      <c r="D103">
        <v>171.78</v>
      </c>
      <c r="E103" s="11" t="s">
        <v>100</v>
      </c>
      <c r="G103">
        <v>391.84</v>
      </c>
      <c r="H103" s="12" t="s">
        <v>100</v>
      </c>
      <c r="I103" s="16"/>
      <c r="J103">
        <v>254.62</v>
      </c>
      <c r="K103" s="1" t="s">
        <v>100</v>
      </c>
      <c r="L103">
        <v>83.4</v>
      </c>
      <c r="M103" s="21" t="s">
        <v>101</v>
      </c>
      <c r="N103">
        <v>347.93</v>
      </c>
      <c r="O103" s="1" t="s">
        <v>100</v>
      </c>
      <c r="P103">
        <v>136.91999999999999</v>
      </c>
      <c r="Q103">
        <v>113.8</v>
      </c>
      <c r="R103" s="1" t="s">
        <v>103</v>
      </c>
      <c r="S103">
        <v>141.84</v>
      </c>
      <c r="T103" s="1" t="s">
        <v>101</v>
      </c>
      <c r="U103">
        <v>69.84</v>
      </c>
      <c r="V103" s="4" t="s">
        <v>100</v>
      </c>
      <c r="W103">
        <v>171.78</v>
      </c>
      <c r="Z103" s="30">
        <f>SUM(Z3:Z101)</f>
        <v>18892.539999999997</v>
      </c>
    </row>
    <row r="104" spans="1:26" ht="20.100000000000001" customHeight="1">
      <c r="A104" s="2"/>
      <c r="C104" s="4" t="s">
        <v>101</v>
      </c>
      <c r="D104">
        <v>241.38</v>
      </c>
      <c r="E104" s="11" t="s">
        <v>101</v>
      </c>
      <c r="F104">
        <v>-40</v>
      </c>
      <c r="G104">
        <v>285.08</v>
      </c>
      <c r="H104" s="12" t="s">
        <v>101</v>
      </c>
      <c r="I104" s="14">
        <v>-20</v>
      </c>
      <c r="J104">
        <v>249.04</v>
      </c>
      <c r="K104" s="1" t="s">
        <v>101</v>
      </c>
      <c r="L104">
        <v>61.6</v>
      </c>
      <c r="M104" s="21" t="s">
        <v>102</v>
      </c>
      <c r="N104">
        <v>288.20999999999998</v>
      </c>
      <c r="O104" s="1" t="s">
        <v>101</v>
      </c>
      <c r="P104">
        <v>155.68</v>
      </c>
      <c r="Q104">
        <v>132</v>
      </c>
      <c r="R104" s="1" t="s">
        <v>104</v>
      </c>
      <c r="S104">
        <v>234.02</v>
      </c>
      <c r="T104" s="1" t="s">
        <v>102</v>
      </c>
      <c r="U104">
        <v>305.76</v>
      </c>
      <c r="V104" s="4" t="s">
        <v>101</v>
      </c>
      <c r="W104">
        <v>241.38</v>
      </c>
      <c r="Z104" s="30">
        <f>Z103/1.055</f>
        <v>17907.620853080567</v>
      </c>
    </row>
    <row r="105" spans="1:26" ht="20.100000000000001" customHeight="1">
      <c r="A105" s="2"/>
      <c r="C105" s="4" t="s">
        <v>102</v>
      </c>
      <c r="D105">
        <v>280.27</v>
      </c>
      <c r="E105" s="11" t="s">
        <v>102</v>
      </c>
      <c r="G105">
        <v>235.12</v>
      </c>
      <c r="H105" s="12" t="s">
        <v>102</v>
      </c>
      <c r="I105" s="16"/>
      <c r="J105">
        <v>105.24</v>
      </c>
      <c r="K105" s="1" t="s">
        <v>102</v>
      </c>
      <c r="L105">
        <v>148.69999999999999</v>
      </c>
      <c r="M105" s="21" t="s">
        <v>103</v>
      </c>
      <c r="N105">
        <v>378.5</v>
      </c>
      <c r="O105" s="1" t="s">
        <v>102</v>
      </c>
      <c r="P105">
        <v>185.24</v>
      </c>
      <c r="Q105">
        <v>312</v>
      </c>
      <c r="R105" s="1" t="s">
        <v>105</v>
      </c>
      <c r="S105">
        <v>352.9</v>
      </c>
      <c r="T105" s="1" t="s">
        <v>103</v>
      </c>
      <c r="U105">
        <v>376.84</v>
      </c>
      <c r="V105" s="4" t="s">
        <v>102</v>
      </c>
      <c r="W105">
        <v>280.27</v>
      </c>
    </row>
    <row r="106" spans="1:26" ht="20.100000000000001" customHeight="1">
      <c r="A106" s="2"/>
      <c r="C106" s="4" t="s">
        <v>103</v>
      </c>
      <c r="D106">
        <v>293.76</v>
      </c>
      <c r="E106" s="11" t="s">
        <v>103</v>
      </c>
      <c r="F106">
        <v>-40</v>
      </c>
      <c r="G106">
        <v>467.46</v>
      </c>
      <c r="H106" s="12" t="s">
        <v>103</v>
      </c>
      <c r="I106" s="16"/>
      <c r="J106">
        <v>220.98</v>
      </c>
      <c r="K106" s="1" t="s">
        <v>103</v>
      </c>
      <c r="L106">
        <v>241.44</v>
      </c>
      <c r="M106" s="21" t="s">
        <v>104</v>
      </c>
      <c r="N106">
        <v>445.12</v>
      </c>
      <c r="O106" s="1" t="s">
        <v>103</v>
      </c>
      <c r="P106">
        <v>87.56</v>
      </c>
      <c r="Q106">
        <v>198</v>
      </c>
      <c r="R106" s="1" t="s">
        <v>106</v>
      </c>
      <c r="S106">
        <v>1036.43</v>
      </c>
      <c r="T106" s="1" t="s">
        <v>104</v>
      </c>
      <c r="U106">
        <v>304.99</v>
      </c>
      <c r="V106" s="4" t="s">
        <v>103</v>
      </c>
      <c r="W106">
        <v>293.76</v>
      </c>
    </row>
    <row r="107" spans="1:26" ht="20.100000000000001" customHeight="1">
      <c r="A107" s="2"/>
      <c r="C107" s="4" t="s">
        <v>104</v>
      </c>
      <c r="D107">
        <v>323.18</v>
      </c>
      <c r="E107" s="11" t="s">
        <v>104</v>
      </c>
      <c r="F107">
        <v>-100</v>
      </c>
      <c r="G107">
        <v>383.4</v>
      </c>
      <c r="H107" s="12" t="s">
        <v>104</v>
      </c>
      <c r="I107" s="16"/>
      <c r="J107">
        <v>167.88</v>
      </c>
      <c r="K107" s="1" t="s">
        <v>104</v>
      </c>
      <c r="L107">
        <v>216.99</v>
      </c>
      <c r="M107" s="21" t="s">
        <v>105</v>
      </c>
      <c r="N107">
        <v>387.93006279999997</v>
      </c>
      <c r="O107" s="1" t="s">
        <v>104</v>
      </c>
      <c r="P107">
        <v>155.76</v>
      </c>
      <c r="Q107">
        <v>212</v>
      </c>
      <c r="S107">
        <f>SUM(S3:S106)</f>
        <v>28146.563600000016</v>
      </c>
      <c r="T107" s="1" t="s">
        <v>105</v>
      </c>
      <c r="U107">
        <v>447.21</v>
      </c>
      <c r="V107" s="4" t="s">
        <v>104</v>
      </c>
      <c r="W107">
        <v>323.18</v>
      </c>
    </row>
    <row r="108" spans="1:26" ht="20.100000000000001" customHeight="1">
      <c r="A108" s="2"/>
      <c r="C108" s="4" t="s">
        <v>105</v>
      </c>
      <c r="D108">
        <v>344.58</v>
      </c>
      <c r="E108" s="11" t="s">
        <v>105</v>
      </c>
      <c r="G108">
        <v>354.42</v>
      </c>
      <c r="H108" s="12" t="s">
        <v>105</v>
      </c>
      <c r="I108" s="16"/>
      <c r="J108">
        <v>204.19</v>
      </c>
      <c r="K108" s="1" t="s">
        <v>105</v>
      </c>
      <c r="L108">
        <v>183.64</v>
      </c>
      <c r="M108" s="21" t="s">
        <v>106</v>
      </c>
      <c r="N108">
        <v>1673.92</v>
      </c>
      <c r="O108" s="1" t="s">
        <v>105</v>
      </c>
      <c r="P108">
        <v>178.04</v>
      </c>
      <c r="Q108">
        <v>265</v>
      </c>
      <c r="T108" s="1" t="s">
        <v>106</v>
      </c>
      <c r="U108">
        <v>1779.07</v>
      </c>
      <c r="V108" s="4" t="s">
        <v>105</v>
      </c>
      <c r="W108">
        <v>344.58</v>
      </c>
    </row>
    <row r="109" spans="1:26" ht="20.100000000000001" customHeight="1">
      <c r="A109" s="2"/>
      <c r="C109" s="4" t="s">
        <v>106</v>
      </c>
      <c r="D109">
        <v>1949.24</v>
      </c>
      <c r="E109" s="11" t="s">
        <v>106</v>
      </c>
      <c r="F109">
        <v>-40</v>
      </c>
      <c r="G109">
        <v>467.5</v>
      </c>
      <c r="H109" s="12" t="s">
        <v>106</v>
      </c>
      <c r="I109" s="13"/>
      <c r="J109">
        <v>1882.82</v>
      </c>
      <c r="K109" s="1" t="s">
        <v>106</v>
      </c>
      <c r="L109">
        <v>1126.1199999999999</v>
      </c>
      <c r="N109">
        <f>SUM(N3:N108)</f>
        <v>41646.821062800002</v>
      </c>
      <c r="O109" s="1" t="s">
        <v>106</v>
      </c>
      <c r="P109">
        <v>1367.43</v>
      </c>
      <c r="Q109">
        <v>1493.6</v>
      </c>
      <c r="T109" s="25"/>
      <c r="U109">
        <f>SUM(U3:U108)</f>
        <v>53063.62999999999</v>
      </c>
      <c r="V109" s="4" t="s">
        <v>106</v>
      </c>
      <c r="W109">
        <v>1949.24</v>
      </c>
    </row>
    <row r="110" spans="1:26" ht="20.100000000000001" customHeight="1">
      <c r="A110" s="2"/>
      <c r="D110">
        <f>SUM(D3:D109)</f>
        <v>46594.06</v>
      </c>
      <c r="E110" s="11" t="s">
        <v>121</v>
      </c>
      <c r="G110">
        <v>2811.39</v>
      </c>
      <c r="H110" s="12" t="s">
        <v>130</v>
      </c>
      <c r="I110" s="14">
        <v>-40</v>
      </c>
      <c r="J110">
        <v>0</v>
      </c>
      <c r="L110">
        <f>SUM(L3:L109)</f>
        <v>29959.570000000007</v>
      </c>
      <c r="P110">
        <f>SUM(P3:P109)</f>
        <v>27892.860000000004</v>
      </c>
      <c r="Q110">
        <f t="shared" ref="Q110" si="0">SUM(Q3:Q109)</f>
        <v>35455</v>
      </c>
      <c r="T110" s="25">
        <f>COUNT(U3:U108)</f>
        <v>106</v>
      </c>
      <c r="W110">
        <f>SUM(W3:W109)</f>
        <v>46594.06</v>
      </c>
    </row>
    <row r="111" spans="1:26" ht="20.100000000000001" customHeight="1">
      <c r="A111" s="2"/>
      <c r="E111" s="11" t="s">
        <v>122</v>
      </c>
      <c r="G111">
        <v>110.2</v>
      </c>
      <c r="H111" s="12" t="s">
        <v>131</v>
      </c>
      <c r="I111" s="14">
        <v>-60</v>
      </c>
      <c r="J111">
        <v>0</v>
      </c>
      <c r="T111" s="25"/>
      <c r="W111" s="30">
        <f>SUM(W3:W110)</f>
        <v>93188.12</v>
      </c>
      <c r="X111" s="31" t="s">
        <v>150</v>
      </c>
    </row>
    <row r="112" spans="1:26" ht="54">
      <c r="E112" s="11" t="s">
        <v>123</v>
      </c>
      <c r="F112">
        <v>-80</v>
      </c>
      <c r="G112">
        <v>934.8</v>
      </c>
      <c r="H112" s="12" t="s">
        <v>132</v>
      </c>
      <c r="I112" s="14">
        <v>-20</v>
      </c>
      <c r="J112">
        <v>2.8</v>
      </c>
      <c r="N112">
        <f>COUNT(N3:N108)</f>
        <v>106</v>
      </c>
      <c r="P112">
        <f>COUNT(P3:P109)</f>
        <v>107</v>
      </c>
      <c r="Q112">
        <f>COUNT(Q3:Q109)</f>
        <v>107</v>
      </c>
      <c r="S112">
        <f>COUNT(S3:S106)</f>
        <v>104</v>
      </c>
      <c r="T112" s="25"/>
      <c r="U112">
        <f>COUNT(U3:U108)</f>
        <v>106</v>
      </c>
      <c r="W112" s="30">
        <f>W111/1.055</f>
        <v>88329.971563981046</v>
      </c>
      <c r="X112" s="31" t="s">
        <v>151</v>
      </c>
    </row>
    <row r="113" spans="4:21" ht="54">
      <c r="E113" s="11" t="s">
        <v>124</v>
      </c>
      <c r="F113">
        <v>-60</v>
      </c>
      <c r="G113">
        <v>-2.9599999999999902</v>
      </c>
      <c r="H113" s="12" t="s">
        <v>133</v>
      </c>
      <c r="I113" s="14">
        <v>-40</v>
      </c>
      <c r="J113">
        <v>3.59</v>
      </c>
      <c r="L113">
        <f>COUNT(L3:L109)</f>
        <v>107</v>
      </c>
      <c r="T113" s="25"/>
      <c r="U113" t="s">
        <v>146</v>
      </c>
    </row>
    <row r="114" spans="4:21" ht="36">
      <c r="E114" s="11" t="s">
        <v>125</v>
      </c>
      <c r="F114">
        <v>-20</v>
      </c>
      <c r="G114">
        <v>10.7</v>
      </c>
      <c r="H114" s="20" t="s">
        <v>134</v>
      </c>
      <c r="I114" s="14">
        <v>-40</v>
      </c>
      <c r="J114">
        <v>0</v>
      </c>
      <c r="T114" s="25"/>
    </row>
    <row r="115" spans="4:21" ht="54">
      <c r="E115" s="11" t="s">
        <v>126</v>
      </c>
      <c r="F115">
        <v>-20</v>
      </c>
      <c r="G115">
        <v>2.8</v>
      </c>
      <c r="H115" s="20" t="s">
        <v>135</v>
      </c>
      <c r="I115" s="14">
        <v>-20</v>
      </c>
      <c r="J115">
        <v>2.8</v>
      </c>
      <c r="T115" s="25"/>
    </row>
    <row r="116" spans="4:21" ht="36">
      <c r="D116">
        <f>COUNT(D3:D109)</f>
        <v>107</v>
      </c>
      <c r="E116" s="11" t="s">
        <v>127</v>
      </c>
      <c r="F116">
        <v>-20</v>
      </c>
      <c r="G116">
        <v>10.5</v>
      </c>
      <c r="H116" s="12" t="s">
        <v>136</v>
      </c>
      <c r="I116" s="14">
        <v>-40</v>
      </c>
      <c r="J116">
        <v>0</v>
      </c>
      <c r="T116" s="25"/>
    </row>
    <row r="117" spans="4:21" ht="54">
      <c r="E117" s="11" t="s">
        <v>128</v>
      </c>
      <c r="F117">
        <v>-40</v>
      </c>
      <c r="G117">
        <v>5.0999999999999996</v>
      </c>
      <c r="H117" s="12" t="s">
        <v>137</v>
      </c>
      <c r="I117" s="14">
        <v>-60</v>
      </c>
      <c r="J117">
        <v>0</v>
      </c>
      <c r="T117" s="25"/>
    </row>
    <row r="118" spans="4:21">
      <c r="F118">
        <f>SUM(F4:F117)</f>
        <v>-2680</v>
      </c>
      <c r="G118">
        <f>SUM(G4:G117)</f>
        <v>61353.149999999987</v>
      </c>
      <c r="I118">
        <f>SUM(I3:I117)</f>
        <v>-1040</v>
      </c>
      <c r="J118">
        <f>SUM(J3:J117)</f>
        <v>39474.070000000022</v>
      </c>
    </row>
    <row r="119" spans="4:21">
      <c r="G119">
        <f>G118-F118</f>
        <v>64033.149999999987</v>
      </c>
      <c r="J119">
        <f>J118-I118</f>
        <v>40514.070000000022</v>
      </c>
    </row>
    <row r="120" spans="4:21">
      <c r="E120">
        <f>COUNT(G4:G112)</f>
        <v>109</v>
      </c>
    </row>
    <row r="124" spans="4:21">
      <c r="J124">
        <f>COUNT(J3:J109)</f>
        <v>107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Analyse</vt:lpstr>
      <vt:lpstr>Feuil1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nous</dc:creator>
  <cp:lastModifiedBy>nous</cp:lastModifiedBy>
  <cp:lastPrinted>2022-05-30T11:22:18Z</cp:lastPrinted>
  <dcterms:created xsi:type="dcterms:W3CDTF">2022-05-26T08:50:11Z</dcterms:created>
  <dcterms:modified xsi:type="dcterms:W3CDTF">2022-05-30T13:51:00Z</dcterms:modified>
</cp:coreProperties>
</file>